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SteveW\AppData\Local\Temp\Rar$DIa1464.38030\"/>
    </mc:Choice>
  </mc:AlternateContent>
  <bookViews>
    <workbookView xWindow="150" yWindow="525" windowWidth="23250" windowHeight="13170" activeTab="2"/>
  </bookViews>
  <sheets>
    <sheet name="tit strana " sheetId="6" r:id="rId1"/>
    <sheet name="Rekapitulace stavby" sheetId="1" r:id="rId2"/>
    <sheet name="1101806_3 - ČEPRO Potěhy ..." sheetId="4" r:id="rId3"/>
  </sheets>
  <externalReferences>
    <externalReference r:id="rId4"/>
  </externalReferences>
  <definedNames>
    <definedName name="_xlnm._FilterDatabase" localSheetId="2" hidden="1">'1101806_3 - ČEPRO Potěhy ...'!$C$86:$K$490</definedName>
    <definedName name="_Order1" hidden="1">0</definedName>
    <definedName name="_Order2" hidden="1">0</definedName>
    <definedName name="DEM" localSheetId="0">#REF!</definedName>
    <definedName name="DEM">#REF!</definedName>
    <definedName name="EUR" localSheetId="0">#REF!</definedName>
    <definedName name="EUR">#REF!</definedName>
    <definedName name="GBP" localSheetId="0">#REF!</definedName>
    <definedName name="GBP">#REF!</definedName>
    <definedName name="JAZYK" localSheetId="0">#REF!</definedName>
    <definedName name="JAZYK">#REF!</definedName>
    <definedName name="Měna" localSheetId="0">#REF!</definedName>
    <definedName name="Měna">#REF!</definedName>
    <definedName name="_xlnm.Print_Titles" localSheetId="2">'1101806_3 - ČEPRO Potěhy ...'!$86:$86</definedName>
    <definedName name="_xlnm.Print_Titles" localSheetId="1">'Rekapitulace stavby'!$49:$49</definedName>
    <definedName name="nic" localSheetId="0">'tit strana '!nic</definedName>
    <definedName name="nic">[1]!nic</definedName>
    <definedName name="_xlnm.Print_Area" localSheetId="2">'1101806_3 - ČEPRO Potěhy ...'!$C$4:$J$36,'1101806_3 - ČEPRO Potěhy ...'!$C$42:$J$68,'1101806_3 - ČEPRO Potěhy ...'!$C$74:$K$490</definedName>
    <definedName name="_xlnm.Print_Area" localSheetId="1">'Rekapitulace stavby'!$D$4:$AO$33,'Rekapitulace stavby'!$C$39:$AQ$55</definedName>
    <definedName name="_xlnm.Print_Area" localSheetId="0">'tit strana '!$A$1:$I$73</definedName>
    <definedName name="Rezerva" localSheetId="0">'tit strana '!Rezerva</definedName>
    <definedName name="Rezerva">[1]!Rezerva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490" i="4"/>
  <c r="BH490" i="4"/>
  <c r="BG490" i="4"/>
  <c r="BF490" i="4"/>
  <c r="T490" i="4"/>
  <c r="R490" i="4"/>
  <c r="P490" i="4"/>
  <c r="BK490" i="4"/>
  <c r="J490" i="4"/>
  <c r="BE490" i="4" s="1"/>
  <c r="BI489" i="4"/>
  <c r="BH489" i="4"/>
  <c r="BG489" i="4"/>
  <c r="BF489" i="4"/>
  <c r="T489" i="4"/>
  <c r="R489" i="4"/>
  <c r="P489" i="4"/>
  <c r="BK489" i="4"/>
  <c r="J489" i="4"/>
  <c r="BE489" i="4" s="1"/>
  <c r="BI488" i="4"/>
  <c r="BH488" i="4"/>
  <c r="BG488" i="4"/>
  <c r="BF488" i="4"/>
  <c r="T488" i="4"/>
  <c r="R488" i="4"/>
  <c r="P488" i="4"/>
  <c r="BK488" i="4"/>
  <c r="J488" i="4"/>
  <c r="BE488" i="4"/>
  <c r="BI487" i="4"/>
  <c r="BH487" i="4"/>
  <c r="BG487" i="4"/>
  <c r="BF487" i="4"/>
  <c r="T487" i="4"/>
  <c r="R487" i="4"/>
  <c r="P487" i="4"/>
  <c r="BK487" i="4"/>
  <c r="J487" i="4"/>
  <c r="BE487" i="4" s="1"/>
  <c r="BI486" i="4"/>
  <c r="BH486" i="4"/>
  <c r="BG486" i="4"/>
  <c r="BF486" i="4"/>
  <c r="T486" i="4"/>
  <c r="R486" i="4"/>
  <c r="P486" i="4"/>
  <c r="BK486" i="4"/>
  <c r="J486" i="4"/>
  <c r="BE486" i="4" s="1"/>
  <c r="BI485" i="4"/>
  <c r="BH485" i="4"/>
  <c r="BG485" i="4"/>
  <c r="BF485" i="4"/>
  <c r="T485" i="4"/>
  <c r="R485" i="4"/>
  <c r="P485" i="4"/>
  <c r="BK485" i="4"/>
  <c r="J485" i="4"/>
  <c r="BE485" i="4"/>
  <c r="BI484" i="4"/>
  <c r="BH484" i="4"/>
  <c r="BG484" i="4"/>
  <c r="BF484" i="4"/>
  <c r="T484" i="4"/>
  <c r="R484" i="4"/>
  <c r="P484" i="4"/>
  <c r="BK484" i="4"/>
  <c r="J484" i="4"/>
  <c r="BE484" i="4" s="1"/>
  <c r="BI483" i="4"/>
  <c r="BH483" i="4"/>
  <c r="BG483" i="4"/>
  <c r="BF483" i="4"/>
  <c r="T483" i="4"/>
  <c r="R483" i="4"/>
  <c r="P483" i="4"/>
  <c r="BK483" i="4"/>
  <c r="J483" i="4"/>
  <c r="BE483" i="4" s="1"/>
  <c r="BI482" i="4"/>
  <c r="BH482" i="4"/>
  <c r="BG482" i="4"/>
  <c r="BF482" i="4"/>
  <c r="T482" i="4"/>
  <c r="R482" i="4"/>
  <c r="P482" i="4"/>
  <c r="BK482" i="4"/>
  <c r="J482" i="4"/>
  <c r="BE482" i="4" s="1"/>
  <c r="BI481" i="4"/>
  <c r="BH481" i="4"/>
  <c r="BG481" i="4"/>
  <c r="BF481" i="4"/>
  <c r="T481" i="4"/>
  <c r="R481" i="4"/>
  <c r="R480" i="4"/>
  <c r="P481" i="4"/>
  <c r="BK481" i="4"/>
  <c r="BK480" i="4"/>
  <c r="J480" i="4" s="1"/>
  <c r="J67" i="4" s="1"/>
  <c r="J481" i="4"/>
  <c r="BE481" i="4" s="1"/>
  <c r="BI479" i="4"/>
  <c r="BH479" i="4"/>
  <c r="BG479" i="4"/>
  <c r="BF479" i="4"/>
  <c r="T479" i="4"/>
  <c r="R479" i="4"/>
  <c r="P479" i="4"/>
  <c r="BK479" i="4"/>
  <c r="J479" i="4"/>
  <c r="BE479" i="4" s="1"/>
  <c r="BI478" i="4"/>
  <c r="BH478" i="4"/>
  <c r="BG478" i="4"/>
  <c r="BF478" i="4"/>
  <c r="T478" i="4"/>
  <c r="R478" i="4"/>
  <c r="P478" i="4"/>
  <c r="BK478" i="4"/>
  <c r="J478" i="4"/>
  <c r="BE478" i="4" s="1"/>
  <c r="BI477" i="4"/>
  <c r="BH477" i="4"/>
  <c r="BG477" i="4"/>
  <c r="BF477" i="4"/>
  <c r="T477" i="4"/>
  <c r="T476" i="4" s="1"/>
  <c r="R477" i="4"/>
  <c r="P477" i="4"/>
  <c r="BK477" i="4"/>
  <c r="J477" i="4"/>
  <c r="BE477" i="4" s="1"/>
  <c r="BI475" i="4"/>
  <c r="BH475" i="4"/>
  <c r="BG475" i="4"/>
  <c r="BF475" i="4"/>
  <c r="T475" i="4"/>
  <c r="R475" i="4"/>
  <c r="P475" i="4"/>
  <c r="BK475" i="4"/>
  <c r="J475" i="4"/>
  <c r="BE475" i="4" s="1"/>
  <c r="BI474" i="4"/>
  <c r="BH474" i="4"/>
  <c r="BG474" i="4"/>
  <c r="BF474" i="4"/>
  <c r="T474" i="4"/>
  <c r="R474" i="4"/>
  <c r="P474" i="4"/>
  <c r="BK474" i="4"/>
  <c r="J474" i="4"/>
  <c r="BE474" i="4" s="1"/>
  <c r="BI472" i="4"/>
  <c r="BH472" i="4"/>
  <c r="BG472" i="4"/>
  <c r="BF472" i="4"/>
  <c r="T472" i="4"/>
  <c r="R472" i="4"/>
  <c r="P472" i="4"/>
  <c r="BK472" i="4"/>
  <c r="J472" i="4"/>
  <c r="BE472" i="4" s="1"/>
  <c r="BI470" i="4"/>
  <c r="BH470" i="4"/>
  <c r="BG470" i="4"/>
  <c r="BF470" i="4"/>
  <c r="T470" i="4"/>
  <c r="R470" i="4"/>
  <c r="P470" i="4"/>
  <c r="BK470" i="4"/>
  <c r="J470" i="4"/>
  <c r="BE470" i="4" s="1"/>
  <c r="BI469" i="4"/>
  <c r="BH469" i="4"/>
  <c r="BG469" i="4"/>
  <c r="BF469" i="4"/>
  <c r="T469" i="4"/>
  <c r="R469" i="4"/>
  <c r="P469" i="4"/>
  <c r="BK469" i="4"/>
  <c r="J469" i="4"/>
  <c r="BE469" i="4" s="1"/>
  <c r="BI468" i="4"/>
  <c r="BH468" i="4"/>
  <c r="BG468" i="4"/>
  <c r="BF468" i="4"/>
  <c r="T468" i="4"/>
  <c r="R468" i="4"/>
  <c r="P468" i="4"/>
  <c r="BK468" i="4"/>
  <c r="J468" i="4"/>
  <c r="BE468" i="4" s="1"/>
  <c r="BI467" i="4"/>
  <c r="BH467" i="4"/>
  <c r="BG467" i="4"/>
  <c r="BF467" i="4"/>
  <c r="T467" i="4"/>
  <c r="R467" i="4"/>
  <c r="P467" i="4"/>
  <c r="BK467" i="4"/>
  <c r="J467" i="4"/>
  <c r="BE467" i="4"/>
  <c r="BI466" i="4"/>
  <c r="BH466" i="4"/>
  <c r="BG466" i="4"/>
  <c r="BF466" i="4"/>
  <c r="T466" i="4"/>
  <c r="R466" i="4"/>
  <c r="P466" i="4"/>
  <c r="BK466" i="4"/>
  <c r="J466" i="4"/>
  <c r="BE466" i="4" s="1"/>
  <c r="BI465" i="4"/>
  <c r="BH465" i="4"/>
  <c r="BG465" i="4"/>
  <c r="BF465" i="4"/>
  <c r="T465" i="4"/>
  <c r="R465" i="4"/>
  <c r="P465" i="4"/>
  <c r="BK465" i="4"/>
  <c r="J465" i="4"/>
  <c r="BE465" i="4"/>
  <c r="BI463" i="4"/>
  <c r="BH463" i="4"/>
  <c r="BG463" i="4"/>
  <c r="BF463" i="4"/>
  <c r="T463" i="4"/>
  <c r="R463" i="4"/>
  <c r="P463" i="4"/>
  <c r="BK463" i="4"/>
  <c r="J463" i="4"/>
  <c r="BE463" i="4" s="1"/>
  <c r="BI462" i="4"/>
  <c r="BH462" i="4"/>
  <c r="BG462" i="4"/>
  <c r="BF462" i="4"/>
  <c r="T462" i="4"/>
  <c r="R462" i="4"/>
  <c r="P462" i="4"/>
  <c r="BK462" i="4"/>
  <c r="J462" i="4"/>
  <c r="BE462" i="4" s="1"/>
  <c r="BI460" i="4"/>
  <c r="BH460" i="4"/>
  <c r="BG460" i="4"/>
  <c r="BF460" i="4"/>
  <c r="T460" i="4"/>
  <c r="R460" i="4"/>
  <c r="P460" i="4"/>
  <c r="BK460" i="4"/>
  <c r="J460" i="4"/>
  <c r="BE460" i="4" s="1"/>
  <c r="BI458" i="4"/>
  <c r="BH458" i="4"/>
  <c r="BG458" i="4"/>
  <c r="BF458" i="4"/>
  <c r="T458" i="4"/>
  <c r="R458" i="4"/>
  <c r="P458" i="4"/>
  <c r="BK458" i="4"/>
  <c r="J458" i="4"/>
  <c r="BE458" i="4"/>
  <c r="BI456" i="4"/>
  <c r="BH456" i="4"/>
  <c r="BG456" i="4"/>
  <c r="BF456" i="4"/>
  <c r="T456" i="4"/>
  <c r="R456" i="4"/>
  <c r="P456" i="4"/>
  <c r="BK456" i="4"/>
  <c r="J456" i="4"/>
  <c r="BE456" i="4" s="1"/>
  <c r="BI454" i="4"/>
  <c r="BH454" i="4"/>
  <c r="BG454" i="4"/>
  <c r="BF454" i="4"/>
  <c r="T454" i="4"/>
  <c r="R454" i="4"/>
  <c r="P454" i="4"/>
  <c r="BK454" i="4"/>
  <c r="J454" i="4"/>
  <c r="BE454" i="4" s="1"/>
  <c r="BI453" i="4"/>
  <c r="BH453" i="4"/>
  <c r="BG453" i="4"/>
  <c r="BF453" i="4"/>
  <c r="T453" i="4"/>
  <c r="R453" i="4"/>
  <c r="P453" i="4"/>
  <c r="BK453" i="4"/>
  <c r="J453" i="4"/>
  <c r="BE453" i="4" s="1"/>
  <c r="BI451" i="4"/>
  <c r="BH451" i="4"/>
  <c r="BG451" i="4"/>
  <c r="BF451" i="4"/>
  <c r="T451" i="4"/>
  <c r="R451" i="4"/>
  <c r="R450" i="4"/>
  <c r="P451" i="4"/>
  <c r="P450" i="4" s="1"/>
  <c r="BK451" i="4"/>
  <c r="BK450" i="4" s="1"/>
  <c r="J450" i="4" s="1"/>
  <c r="J65" i="4" s="1"/>
  <c r="J451" i="4"/>
  <c r="BE451" i="4"/>
  <c r="BI448" i="4"/>
  <c r="BH448" i="4"/>
  <c r="BG448" i="4"/>
  <c r="BF448" i="4"/>
  <c r="T448" i="4"/>
  <c r="R448" i="4"/>
  <c r="P448" i="4"/>
  <c r="BK448" i="4"/>
  <c r="J448" i="4"/>
  <c r="BE448" i="4"/>
  <c r="BI447" i="4"/>
  <c r="BH447" i="4"/>
  <c r="BG447" i="4"/>
  <c r="BF447" i="4"/>
  <c r="T447" i="4"/>
  <c r="R447" i="4"/>
  <c r="P447" i="4"/>
  <c r="BK447" i="4"/>
  <c r="J447" i="4"/>
  <c r="BE447" i="4"/>
  <c r="BI445" i="4"/>
  <c r="BH445" i="4"/>
  <c r="BG445" i="4"/>
  <c r="BF445" i="4"/>
  <c r="T445" i="4"/>
  <c r="R445" i="4"/>
  <c r="P445" i="4"/>
  <c r="BK445" i="4"/>
  <c r="J445" i="4"/>
  <c r="BE445" i="4" s="1"/>
  <c r="BI444" i="4"/>
  <c r="BH444" i="4"/>
  <c r="BG444" i="4"/>
  <c r="BF444" i="4"/>
  <c r="T444" i="4"/>
  <c r="R444" i="4"/>
  <c r="P444" i="4"/>
  <c r="BK444" i="4"/>
  <c r="J444" i="4"/>
  <c r="BE444" i="4"/>
  <c r="BI442" i="4"/>
  <c r="BH442" i="4"/>
  <c r="BG442" i="4"/>
  <c r="BF442" i="4"/>
  <c r="T442" i="4"/>
  <c r="R442" i="4"/>
  <c r="P442" i="4"/>
  <c r="BK442" i="4"/>
  <c r="J442" i="4"/>
  <c r="BE442" i="4"/>
  <c r="BI441" i="4"/>
  <c r="BH441" i="4"/>
  <c r="BG441" i="4"/>
  <c r="BF441" i="4"/>
  <c r="T441" i="4"/>
  <c r="R441" i="4"/>
  <c r="P441" i="4"/>
  <c r="BK441" i="4"/>
  <c r="J441" i="4"/>
  <c r="BE441" i="4"/>
  <c r="BI439" i="4"/>
  <c r="BH439" i="4"/>
  <c r="BG439" i="4"/>
  <c r="BF439" i="4"/>
  <c r="T439" i="4"/>
  <c r="R439" i="4"/>
  <c r="P439" i="4"/>
  <c r="BK439" i="4"/>
  <c r="J439" i="4"/>
  <c r="BE439" i="4" s="1"/>
  <c r="BI437" i="4"/>
  <c r="BH437" i="4"/>
  <c r="BG437" i="4"/>
  <c r="BF437" i="4"/>
  <c r="T437" i="4"/>
  <c r="R437" i="4"/>
  <c r="P437" i="4"/>
  <c r="BK437" i="4"/>
  <c r="J437" i="4"/>
  <c r="BE437" i="4"/>
  <c r="BI435" i="4"/>
  <c r="BH435" i="4"/>
  <c r="BG435" i="4"/>
  <c r="BF435" i="4"/>
  <c r="T435" i="4"/>
  <c r="R435" i="4"/>
  <c r="P435" i="4"/>
  <c r="BK435" i="4"/>
  <c r="J435" i="4"/>
  <c r="BE435" i="4"/>
  <c r="BI434" i="4"/>
  <c r="BH434" i="4"/>
  <c r="BG434" i="4"/>
  <c r="BF434" i="4"/>
  <c r="T434" i="4"/>
  <c r="R434" i="4"/>
  <c r="P434" i="4"/>
  <c r="BK434" i="4"/>
  <c r="J434" i="4"/>
  <c r="BE434" i="4"/>
  <c r="BI432" i="4"/>
  <c r="BH432" i="4"/>
  <c r="BG432" i="4"/>
  <c r="BF432" i="4"/>
  <c r="T432" i="4"/>
  <c r="R432" i="4"/>
  <c r="P432" i="4"/>
  <c r="BK432" i="4"/>
  <c r="J432" i="4"/>
  <c r="BE432" i="4"/>
  <c r="BI431" i="4"/>
  <c r="BH431" i="4"/>
  <c r="BG431" i="4"/>
  <c r="BF431" i="4"/>
  <c r="T431" i="4"/>
  <c r="R431" i="4"/>
  <c r="P431" i="4"/>
  <c r="BK431" i="4"/>
  <c r="J431" i="4"/>
  <c r="BE431" i="4"/>
  <c r="BI429" i="4"/>
  <c r="BH429" i="4"/>
  <c r="BG429" i="4"/>
  <c r="BF429" i="4"/>
  <c r="T429" i="4"/>
  <c r="R429" i="4"/>
  <c r="P429" i="4"/>
  <c r="BK429" i="4"/>
  <c r="J429" i="4"/>
  <c r="BE429" i="4"/>
  <c r="BI427" i="4"/>
  <c r="BH427" i="4"/>
  <c r="BG427" i="4"/>
  <c r="BF427" i="4"/>
  <c r="T427" i="4"/>
  <c r="R427" i="4"/>
  <c r="P427" i="4"/>
  <c r="BK427" i="4"/>
  <c r="J427" i="4"/>
  <c r="BE427" i="4"/>
  <c r="BI426" i="4"/>
  <c r="BH426" i="4"/>
  <c r="BG426" i="4"/>
  <c r="BF426" i="4"/>
  <c r="T426" i="4"/>
  <c r="R426" i="4"/>
  <c r="P426" i="4"/>
  <c r="BK426" i="4"/>
  <c r="J426" i="4"/>
  <c r="BE426" i="4"/>
  <c r="BI425" i="4"/>
  <c r="BH425" i="4"/>
  <c r="BG425" i="4"/>
  <c r="BF425" i="4"/>
  <c r="T425" i="4"/>
  <c r="R425" i="4"/>
  <c r="P425" i="4"/>
  <c r="BK425" i="4"/>
  <c r="J425" i="4"/>
  <c r="BE425" i="4"/>
  <c r="BI423" i="4"/>
  <c r="BH423" i="4"/>
  <c r="BG423" i="4"/>
  <c r="BF423" i="4"/>
  <c r="T423" i="4"/>
  <c r="R423" i="4"/>
  <c r="P423" i="4"/>
  <c r="BK423" i="4"/>
  <c r="J423" i="4"/>
  <c r="BE423" i="4"/>
  <c r="BI421" i="4"/>
  <c r="BH421" i="4"/>
  <c r="BG421" i="4"/>
  <c r="BF421" i="4"/>
  <c r="T421" i="4"/>
  <c r="R421" i="4"/>
  <c r="P421" i="4"/>
  <c r="BK421" i="4"/>
  <c r="J421" i="4"/>
  <c r="BE421" i="4"/>
  <c r="BI420" i="4"/>
  <c r="BH420" i="4"/>
  <c r="BG420" i="4"/>
  <c r="BF420" i="4"/>
  <c r="T420" i="4"/>
  <c r="R420" i="4"/>
  <c r="P420" i="4"/>
  <c r="BK420" i="4"/>
  <c r="J420" i="4"/>
  <c r="BE420" i="4"/>
  <c r="BI418" i="4"/>
  <c r="BH418" i="4"/>
  <c r="BG418" i="4"/>
  <c r="BF418" i="4"/>
  <c r="T418" i="4"/>
  <c r="R418" i="4"/>
  <c r="P418" i="4"/>
  <c r="BK418" i="4"/>
  <c r="J418" i="4"/>
  <c r="BE418" i="4"/>
  <c r="BI417" i="4"/>
  <c r="BH417" i="4"/>
  <c r="BG417" i="4"/>
  <c r="BF417" i="4"/>
  <c r="T417" i="4"/>
  <c r="R417" i="4"/>
  <c r="P417" i="4"/>
  <c r="BK417" i="4"/>
  <c r="J417" i="4"/>
  <c r="BE417" i="4"/>
  <c r="BI415" i="4"/>
  <c r="BH415" i="4"/>
  <c r="BG415" i="4"/>
  <c r="BF415" i="4"/>
  <c r="T415" i="4"/>
  <c r="R415" i="4"/>
  <c r="P415" i="4"/>
  <c r="BK415" i="4"/>
  <c r="BK408" i="4" s="1"/>
  <c r="J408" i="4" s="1"/>
  <c r="J64" i="4" s="1"/>
  <c r="J415" i="4"/>
  <c r="BE415" i="4"/>
  <c r="BI413" i="4"/>
  <c r="BH413" i="4"/>
  <c r="BG413" i="4"/>
  <c r="BF413" i="4"/>
  <c r="T413" i="4"/>
  <c r="R413" i="4"/>
  <c r="P413" i="4"/>
  <c r="BK413" i="4"/>
  <c r="J413" i="4"/>
  <c r="BE413" i="4"/>
  <c r="BI412" i="4"/>
  <c r="BH412" i="4"/>
  <c r="BG412" i="4"/>
  <c r="BF412" i="4"/>
  <c r="T412" i="4"/>
  <c r="R412" i="4"/>
  <c r="P412" i="4"/>
  <c r="BK412" i="4"/>
  <c r="J412" i="4"/>
  <c r="BE412" i="4"/>
  <c r="BI410" i="4"/>
  <c r="BH410" i="4"/>
  <c r="BG410" i="4"/>
  <c r="BF410" i="4"/>
  <c r="T410" i="4"/>
  <c r="R410" i="4"/>
  <c r="P410" i="4"/>
  <c r="BK410" i="4"/>
  <c r="J410" i="4"/>
  <c r="BE410" i="4"/>
  <c r="BI409" i="4"/>
  <c r="BH409" i="4"/>
  <c r="BG409" i="4"/>
  <c r="BF409" i="4"/>
  <c r="T409" i="4"/>
  <c r="T408" i="4"/>
  <c r="R409" i="4"/>
  <c r="R408" i="4"/>
  <c r="P409" i="4"/>
  <c r="P408" i="4"/>
  <c r="BK409" i="4"/>
  <c r="J409" i="4"/>
  <c r="BE409" i="4" s="1"/>
  <c r="BI406" i="4"/>
  <c r="BH406" i="4"/>
  <c r="BG406" i="4"/>
  <c r="BF406" i="4"/>
  <c r="T406" i="4"/>
  <c r="R406" i="4"/>
  <c r="P406" i="4"/>
  <c r="BK406" i="4"/>
  <c r="J406" i="4"/>
  <c r="BE406" i="4" s="1"/>
  <c r="BI405" i="4"/>
  <c r="BH405" i="4"/>
  <c r="BG405" i="4"/>
  <c r="BF405" i="4"/>
  <c r="T405" i="4"/>
  <c r="R405" i="4"/>
  <c r="P405" i="4"/>
  <c r="BK405" i="4"/>
  <c r="J405" i="4"/>
  <c r="BE405" i="4" s="1"/>
  <c r="BI403" i="4"/>
  <c r="BH403" i="4"/>
  <c r="BG403" i="4"/>
  <c r="BF403" i="4"/>
  <c r="T403" i="4"/>
  <c r="R403" i="4"/>
  <c r="P403" i="4"/>
  <c r="BK403" i="4"/>
  <c r="J403" i="4"/>
  <c r="BE403" i="4" s="1"/>
  <c r="BI401" i="4"/>
  <c r="BH401" i="4"/>
  <c r="BG401" i="4"/>
  <c r="BF401" i="4"/>
  <c r="T401" i="4"/>
  <c r="R401" i="4"/>
  <c r="P401" i="4"/>
  <c r="BK401" i="4"/>
  <c r="J401" i="4"/>
  <c r="BE401" i="4" s="1"/>
  <c r="BI400" i="4"/>
  <c r="BH400" i="4"/>
  <c r="BG400" i="4"/>
  <c r="BF400" i="4"/>
  <c r="T400" i="4"/>
  <c r="R400" i="4"/>
  <c r="P400" i="4"/>
  <c r="BK400" i="4"/>
  <c r="J400" i="4"/>
  <c r="BE400" i="4" s="1"/>
  <c r="BI398" i="4"/>
  <c r="BH398" i="4"/>
  <c r="BG398" i="4"/>
  <c r="BF398" i="4"/>
  <c r="T398" i="4"/>
  <c r="R398" i="4"/>
  <c r="P398" i="4"/>
  <c r="BK398" i="4"/>
  <c r="J398" i="4"/>
  <c r="BE398" i="4" s="1"/>
  <c r="BI397" i="4"/>
  <c r="BH397" i="4"/>
  <c r="BG397" i="4"/>
  <c r="BF397" i="4"/>
  <c r="T397" i="4"/>
  <c r="R397" i="4"/>
  <c r="P397" i="4"/>
  <c r="BK397" i="4"/>
  <c r="J397" i="4"/>
  <c r="BE397" i="4" s="1"/>
  <c r="BI395" i="4"/>
  <c r="BH395" i="4"/>
  <c r="BG395" i="4"/>
  <c r="BF395" i="4"/>
  <c r="T395" i="4"/>
  <c r="R395" i="4"/>
  <c r="P395" i="4"/>
  <c r="BK395" i="4"/>
  <c r="J395" i="4"/>
  <c r="BE395" i="4" s="1"/>
  <c r="BI394" i="4"/>
  <c r="BH394" i="4"/>
  <c r="BG394" i="4"/>
  <c r="BF394" i="4"/>
  <c r="T394" i="4"/>
  <c r="R394" i="4"/>
  <c r="P394" i="4"/>
  <c r="BK394" i="4"/>
  <c r="J394" i="4"/>
  <c r="BE394" i="4" s="1"/>
  <c r="BI392" i="4"/>
  <c r="BH392" i="4"/>
  <c r="BG392" i="4"/>
  <c r="BF392" i="4"/>
  <c r="T392" i="4"/>
  <c r="R392" i="4"/>
  <c r="P392" i="4"/>
  <c r="BK392" i="4"/>
  <c r="J392" i="4"/>
  <c r="BE392" i="4" s="1"/>
  <c r="BI390" i="4"/>
  <c r="BH390" i="4"/>
  <c r="BG390" i="4"/>
  <c r="BF390" i="4"/>
  <c r="T390" i="4"/>
  <c r="R390" i="4"/>
  <c r="P390" i="4"/>
  <c r="BK390" i="4"/>
  <c r="J390" i="4"/>
  <c r="BE390" i="4" s="1"/>
  <c r="BI388" i="4"/>
  <c r="BH388" i="4"/>
  <c r="BG388" i="4"/>
  <c r="BF388" i="4"/>
  <c r="T388" i="4"/>
  <c r="R388" i="4"/>
  <c r="P388" i="4"/>
  <c r="BK388" i="4"/>
  <c r="J388" i="4"/>
  <c r="BE388" i="4" s="1"/>
  <c r="BI387" i="4"/>
  <c r="BH387" i="4"/>
  <c r="BG387" i="4"/>
  <c r="BF387" i="4"/>
  <c r="T387" i="4"/>
  <c r="R387" i="4"/>
  <c r="P387" i="4"/>
  <c r="BK387" i="4"/>
  <c r="J387" i="4"/>
  <c r="BE387" i="4" s="1"/>
  <c r="BI385" i="4"/>
  <c r="BH385" i="4"/>
  <c r="BG385" i="4"/>
  <c r="BF385" i="4"/>
  <c r="T385" i="4"/>
  <c r="R385" i="4"/>
  <c r="P385" i="4"/>
  <c r="BK385" i="4"/>
  <c r="J385" i="4"/>
  <c r="BE385" i="4" s="1"/>
  <c r="BI384" i="4"/>
  <c r="BH384" i="4"/>
  <c r="BG384" i="4"/>
  <c r="BF384" i="4"/>
  <c r="T384" i="4"/>
  <c r="R384" i="4"/>
  <c r="P384" i="4"/>
  <c r="BK384" i="4"/>
  <c r="J384" i="4"/>
  <c r="BE384" i="4" s="1"/>
  <c r="BI382" i="4"/>
  <c r="BH382" i="4"/>
  <c r="BG382" i="4"/>
  <c r="BF382" i="4"/>
  <c r="T382" i="4"/>
  <c r="R382" i="4"/>
  <c r="P382" i="4"/>
  <c r="BK382" i="4"/>
  <c r="J382" i="4"/>
  <c r="BE382" i="4" s="1"/>
  <c r="BI380" i="4"/>
  <c r="BH380" i="4"/>
  <c r="BG380" i="4"/>
  <c r="BF380" i="4"/>
  <c r="T380" i="4"/>
  <c r="R380" i="4"/>
  <c r="P380" i="4"/>
  <c r="BK380" i="4"/>
  <c r="J380" i="4"/>
  <c r="BE380" i="4" s="1"/>
  <c r="BI379" i="4"/>
  <c r="BH379" i="4"/>
  <c r="BG379" i="4"/>
  <c r="BF379" i="4"/>
  <c r="T379" i="4"/>
  <c r="R379" i="4"/>
  <c r="P379" i="4"/>
  <c r="BK379" i="4"/>
  <c r="J379" i="4"/>
  <c r="BE379" i="4" s="1"/>
  <c r="BI376" i="4"/>
  <c r="BH376" i="4"/>
  <c r="BG376" i="4"/>
  <c r="BF376" i="4"/>
  <c r="T376" i="4"/>
  <c r="R376" i="4"/>
  <c r="P376" i="4"/>
  <c r="BK376" i="4"/>
  <c r="J376" i="4"/>
  <c r="BE376" i="4" s="1"/>
  <c r="BI375" i="4"/>
  <c r="BH375" i="4"/>
  <c r="BG375" i="4"/>
  <c r="BF375" i="4"/>
  <c r="T375" i="4"/>
  <c r="R375" i="4"/>
  <c r="P375" i="4"/>
  <c r="BK375" i="4"/>
  <c r="J375" i="4"/>
  <c r="BE375" i="4"/>
  <c r="BI373" i="4"/>
  <c r="BH373" i="4"/>
  <c r="BG373" i="4"/>
  <c r="BF373" i="4"/>
  <c r="T373" i="4"/>
  <c r="R373" i="4"/>
  <c r="P373" i="4"/>
  <c r="BK373" i="4"/>
  <c r="J373" i="4"/>
  <c r="BE373" i="4" s="1"/>
  <c r="BI372" i="4"/>
  <c r="BH372" i="4"/>
  <c r="BG372" i="4"/>
  <c r="BF372" i="4"/>
  <c r="T372" i="4"/>
  <c r="R372" i="4"/>
  <c r="P372" i="4"/>
  <c r="BK372" i="4"/>
  <c r="J372" i="4"/>
  <c r="BE372" i="4" s="1"/>
  <c r="BI370" i="4"/>
  <c r="BH370" i="4"/>
  <c r="BG370" i="4"/>
  <c r="BF370" i="4"/>
  <c r="T370" i="4"/>
  <c r="R370" i="4"/>
  <c r="P370" i="4"/>
  <c r="BK370" i="4"/>
  <c r="J370" i="4"/>
  <c r="BE370" i="4" s="1"/>
  <c r="BI369" i="4"/>
  <c r="BH369" i="4"/>
  <c r="BG369" i="4"/>
  <c r="BF369" i="4"/>
  <c r="T369" i="4"/>
  <c r="R369" i="4"/>
  <c r="P369" i="4"/>
  <c r="BK369" i="4"/>
  <c r="J369" i="4"/>
  <c r="BE369" i="4"/>
  <c r="BI367" i="4"/>
  <c r="BH367" i="4"/>
  <c r="BG367" i="4"/>
  <c r="BF367" i="4"/>
  <c r="T367" i="4"/>
  <c r="R367" i="4"/>
  <c r="P367" i="4"/>
  <c r="BK367" i="4"/>
  <c r="J367" i="4"/>
  <c r="BE367" i="4"/>
  <c r="BI365" i="4"/>
  <c r="BH365" i="4"/>
  <c r="BG365" i="4"/>
  <c r="BF365" i="4"/>
  <c r="T365" i="4"/>
  <c r="R365" i="4"/>
  <c r="P365" i="4"/>
  <c r="BK365" i="4"/>
  <c r="J365" i="4"/>
  <c r="BE365" i="4" s="1"/>
  <c r="BI364" i="4"/>
  <c r="BH364" i="4"/>
  <c r="BG364" i="4"/>
  <c r="BF364" i="4"/>
  <c r="T364" i="4"/>
  <c r="R364" i="4"/>
  <c r="P364" i="4"/>
  <c r="BK364" i="4"/>
  <c r="J364" i="4"/>
  <c r="BE364" i="4" s="1"/>
  <c r="BI362" i="4"/>
  <c r="BH362" i="4"/>
  <c r="BG362" i="4"/>
  <c r="BF362" i="4"/>
  <c r="T362" i="4"/>
  <c r="R362" i="4"/>
  <c r="P362" i="4"/>
  <c r="BK362" i="4"/>
  <c r="J362" i="4"/>
  <c r="BE362" i="4" s="1"/>
  <c r="BI361" i="4"/>
  <c r="BH361" i="4"/>
  <c r="BG361" i="4"/>
  <c r="BF361" i="4"/>
  <c r="T361" i="4"/>
  <c r="R361" i="4"/>
  <c r="P361" i="4"/>
  <c r="BK361" i="4"/>
  <c r="J361" i="4"/>
  <c r="BE361" i="4"/>
  <c r="BI359" i="4"/>
  <c r="BH359" i="4"/>
  <c r="BG359" i="4"/>
  <c r="BF359" i="4"/>
  <c r="T359" i="4"/>
  <c r="R359" i="4"/>
  <c r="P359" i="4"/>
  <c r="BK359" i="4"/>
  <c r="J359" i="4"/>
  <c r="BE359" i="4"/>
  <c r="BI358" i="4"/>
  <c r="BH358" i="4"/>
  <c r="BG358" i="4"/>
  <c r="BF358" i="4"/>
  <c r="T358" i="4"/>
  <c r="R358" i="4"/>
  <c r="P358" i="4"/>
  <c r="BK358" i="4"/>
  <c r="J358" i="4"/>
  <c r="BE358" i="4" s="1"/>
  <c r="BI356" i="4"/>
  <c r="BH356" i="4"/>
  <c r="BG356" i="4"/>
  <c r="BF356" i="4"/>
  <c r="T356" i="4"/>
  <c r="R356" i="4"/>
  <c r="P356" i="4"/>
  <c r="BK356" i="4"/>
  <c r="J356" i="4"/>
  <c r="BE356" i="4"/>
  <c r="BI355" i="4"/>
  <c r="BH355" i="4"/>
  <c r="BG355" i="4"/>
  <c r="BF355" i="4"/>
  <c r="T355" i="4"/>
  <c r="R355" i="4"/>
  <c r="P355" i="4"/>
  <c r="BK355" i="4"/>
  <c r="J355" i="4"/>
  <c r="BE355" i="4"/>
  <c r="BI354" i="4"/>
  <c r="BH354" i="4"/>
  <c r="BG354" i="4"/>
  <c r="BF354" i="4"/>
  <c r="T354" i="4"/>
  <c r="R354" i="4"/>
  <c r="P354" i="4"/>
  <c r="BK354" i="4"/>
  <c r="J354" i="4"/>
  <c r="BE354" i="4"/>
  <c r="BI353" i="4"/>
  <c r="BH353" i="4"/>
  <c r="BG353" i="4"/>
  <c r="BF353" i="4"/>
  <c r="T353" i="4"/>
  <c r="R353" i="4"/>
  <c r="P353" i="4"/>
  <c r="BK353" i="4"/>
  <c r="J353" i="4"/>
  <c r="BE353" i="4" s="1"/>
  <c r="BI351" i="4"/>
  <c r="BH351" i="4"/>
  <c r="BG351" i="4"/>
  <c r="BF351" i="4"/>
  <c r="T351" i="4"/>
  <c r="R351" i="4"/>
  <c r="P351" i="4"/>
  <c r="BK351" i="4"/>
  <c r="J351" i="4"/>
  <c r="BE351" i="4"/>
  <c r="BI350" i="4"/>
  <c r="BH350" i="4"/>
  <c r="BG350" i="4"/>
  <c r="BF350" i="4"/>
  <c r="T350" i="4"/>
  <c r="R350" i="4"/>
  <c r="P350" i="4"/>
  <c r="BK350" i="4"/>
  <c r="J350" i="4"/>
  <c r="BE350" i="4"/>
  <c r="BI348" i="4"/>
  <c r="BH348" i="4"/>
  <c r="BG348" i="4"/>
  <c r="BF348" i="4"/>
  <c r="T348" i="4"/>
  <c r="R348" i="4"/>
  <c r="P348" i="4"/>
  <c r="BK348" i="4"/>
  <c r="J348" i="4"/>
  <c r="BE348" i="4"/>
  <c r="BI347" i="4"/>
  <c r="BH347" i="4"/>
  <c r="BG347" i="4"/>
  <c r="BF347" i="4"/>
  <c r="T347" i="4"/>
  <c r="R347" i="4"/>
  <c r="P347" i="4"/>
  <c r="BK347" i="4"/>
  <c r="J347" i="4"/>
  <c r="BE347" i="4" s="1"/>
  <c r="BI345" i="4"/>
  <c r="BH345" i="4"/>
  <c r="BG345" i="4"/>
  <c r="BF345" i="4"/>
  <c r="T345" i="4"/>
  <c r="R345" i="4"/>
  <c r="P345" i="4"/>
  <c r="BK345" i="4"/>
  <c r="J345" i="4"/>
  <c r="BE345" i="4"/>
  <c r="BI344" i="4"/>
  <c r="BH344" i="4"/>
  <c r="BG344" i="4"/>
  <c r="BF344" i="4"/>
  <c r="T344" i="4"/>
  <c r="R344" i="4"/>
  <c r="P344" i="4"/>
  <c r="BK344" i="4"/>
  <c r="J344" i="4"/>
  <c r="BE344" i="4"/>
  <c r="BI342" i="4"/>
  <c r="BH342" i="4"/>
  <c r="BG342" i="4"/>
  <c r="BF342" i="4"/>
  <c r="T342" i="4"/>
  <c r="R342" i="4"/>
  <c r="P342" i="4"/>
  <c r="BK342" i="4"/>
  <c r="J342" i="4"/>
  <c r="BE342" i="4"/>
  <c r="BI341" i="4"/>
  <c r="BH341" i="4"/>
  <c r="BG341" i="4"/>
  <c r="BF341" i="4"/>
  <c r="T341" i="4"/>
  <c r="R341" i="4"/>
  <c r="P341" i="4"/>
  <c r="BK341" i="4"/>
  <c r="J341" i="4"/>
  <c r="BE341" i="4" s="1"/>
  <c r="BI339" i="4"/>
  <c r="BH339" i="4"/>
  <c r="BG339" i="4"/>
  <c r="BF339" i="4"/>
  <c r="T339" i="4"/>
  <c r="R339" i="4"/>
  <c r="P339" i="4"/>
  <c r="BK339" i="4"/>
  <c r="J339" i="4"/>
  <c r="BE339" i="4"/>
  <c r="BI338" i="4"/>
  <c r="BH338" i="4"/>
  <c r="BG338" i="4"/>
  <c r="BF338" i="4"/>
  <c r="T338" i="4"/>
  <c r="R338" i="4"/>
  <c r="P338" i="4"/>
  <c r="BK338" i="4"/>
  <c r="J338" i="4"/>
  <c r="BE338" i="4"/>
  <c r="BI336" i="4"/>
  <c r="BH336" i="4"/>
  <c r="BG336" i="4"/>
  <c r="BF336" i="4"/>
  <c r="T336" i="4"/>
  <c r="R336" i="4"/>
  <c r="P336" i="4"/>
  <c r="BK336" i="4"/>
  <c r="J336" i="4"/>
  <c r="BE336" i="4"/>
  <c r="BI335" i="4"/>
  <c r="BH335" i="4"/>
  <c r="BG335" i="4"/>
  <c r="BF335" i="4"/>
  <c r="T335" i="4"/>
  <c r="R335" i="4"/>
  <c r="P335" i="4"/>
  <c r="BK335" i="4"/>
  <c r="J335" i="4"/>
  <c r="BE335" i="4" s="1"/>
  <c r="BI333" i="4"/>
  <c r="BH333" i="4"/>
  <c r="BG333" i="4"/>
  <c r="BF333" i="4"/>
  <c r="T333" i="4"/>
  <c r="R333" i="4"/>
  <c r="P333" i="4"/>
  <c r="BK333" i="4"/>
  <c r="J333" i="4"/>
  <c r="BE333" i="4"/>
  <c r="BI331" i="4"/>
  <c r="BH331" i="4"/>
  <c r="BG331" i="4"/>
  <c r="BF331" i="4"/>
  <c r="T331" i="4"/>
  <c r="R331" i="4"/>
  <c r="P331" i="4"/>
  <c r="BK331" i="4"/>
  <c r="J331" i="4"/>
  <c r="BE331" i="4"/>
  <c r="BI330" i="4"/>
  <c r="BH330" i="4"/>
  <c r="BG330" i="4"/>
  <c r="BF330" i="4"/>
  <c r="T330" i="4"/>
  <c r="R330" i="4"/>
  <c r="P330" i="4"/>
  <c r="BK330" i="4"/>
  <c r="J330" i="4"/>
  <c r="BE330" i="4"/>
  <c r="BI328" i="4"/>
  <c r="BH328" i="4"/>
  <c r="BG328" i="4"/>
  <c r="BF328" i="4"/>
  <c r="T328" i="4"/>
  <c r="R328" i="4"/>
  <c r="P328" i="4"/>
  <c r="BK328" i="4"/>
  <c r="J328" i="4"/>
  <c r="BE328" i="4" s="1"/>
  <c r="BI327" i="4"/>
  <c r="BH327" i="4"/>
  <c r="BG327" i="4"/>
  <c r="BF327" i="4"/>
  <c r="T327" i="4"/>
  <c r="R327" i="4"/>
  <c r="P327" i="4"/>
  <c r="BK327" i="4"/>
  <c r="J327" i="4"/>
  <c r="BE327" i="4"/>
  <c r="BI325" i="4"/>
  <c r="BH325" i="4"/>
  <c r="BG325" i="4"/>
  <c r="BF325" i="4"/>
  <c r="T325" i="4"/>
  <c r="T323" i="4" s="1"/>
  <c r="R325" i="4"/>
  <c r="P325" i="4"/>
  <c r="BK325" i="4"/>
  <c r="J325" i="4"/>
  <c r="BE325" i="4"/>
  <c r="BI324" i="4"/>
  <c r="BH324" i="4"/>
  <c r="BG324" i="4"/>
  <c r="BF324" i="4"/>
  <c r="T324" i="4"/>
  <c r="R324" i="4"/>
  <c r="P324" i="4"/>
  <c r="P323" i="4" s="1"/>
  <c r="BK324" i="4"/>
  <c r="J324" i="4"/>
  <c r="BE324" i="4" s="1"/>
  <c r="BI321" i="4"/>
  <c r="BH321" i="4"/>
  <c r="BG321" i="4"/>
  <c r="BF321" i="4"/>
  <c r="T321" i="4"/>
  <c r="R321" i="4"/>
  <c r="P321" i="4"/>
  <c r="BK321" i="4"/>
  <c r="J321" i="4"/>
  <c r="BE321" i="4" s="1"/>
  <c r="BI320" i="4"/>
  <c r="BH320" i="4"/>
  <c r="BG320" i="4"/>
  <c r="BF320" i="4"/>
  <c r="T320" i="4"/>
  <c r="R320" i="4"/>
  <c r="P320" i="4"/>
  <c r="BK320" i="4"/>
  <c r="J320" i="4"/>
  <c r="BE320" i="4" s="1"/>
  <c r="BI318" i="4"/>
  <c r="BH318" i="4"/>
  <c r="BG318" i="4"/>
  <c r="BF318" i="4"/>
  <c r="T318" i="4"/>
  <c r="R318" i="4"/>
  <c r="P318" i="4"/>
  <c r="BK318" i="4"/>
  <c r="J318" i="4"/>
  <c r="BE318" i="4" s="1"/>
  <c r="BI317" i="4"/>
  <c r="BH317" i="4"/>
  <c r="BG317" i="4"/>
  <c r="BF317" i="4"/>
  <c r="T317" i="4"/>
  <c r="R317" i="4"/>
  <c r="P317" i="4"/>
  <c r="BK317" i="4"/>
  <c r="J317" i="4"/>
  <c r="BE317" i="4" s="1"/>
  <c r="BI315" i="4"/>
  <c r="BH315" i="4"/>
  <c r="BG315" i="4"/>
  <c r="BF315" i="4"/>
  <c r="T315" i="4"/>
  <c r="R315" i="4"/>
  <c r="P315" i="4"/>
  <c r="BK315" i="4"/>
  <c r="J315" i="4"/>
  <c r="BE315" i="4" s="1"/>
  <c r="BI314" i="4"/>
  <c r="BH314" i="4"/>
  <c r="BG314" i="4"/>
  <c r="BF314" i="4"/>
  <c r="T314" i="4"/>
  <c r="R314" i="4"/>
  <c r="P314" i="4"/>
  <c r="BK314" i="4"/>
  <c r="J314" i="4"/>
  <c r="BE314" i="4" s="1"/>
  <c r="BI312" i="4"/>
  <c r="BH312" i="4"/>
  <c r="BG312" i="4"/>
  <c r="BF312" i="4"/>
  <c r="T312" i="4"/>
  <c r="R312" i="4"/>
  <c r="P312" i="4"/>
  <c r="BK312" i="4"/>
  <c r="J312" i="4"/>
  <c r="BE312" i="4" s="1"/>
  <c r="BI310" i="4"/>
  <c r="BH310" i="4"/>
  <c r="BG310" i="4"/>
  <c r="BF310" i="4"/>
  <c r="T310" i="4"/>
  <c r="R310" i="4"/>
  <c r="P310" i="4"/>
  <c r="BK310" i="4"/>
  <c r="J310" i="4"/>
  <c r="BE310" i="4" s="1"/>
  <c r="BI308" i="4"/>
  <c r="BH308" i="4"/>
  <c r="BG308" i="4"/>
  <c r="BF308" i="4"/>
  <c r="T308" i="4"/>
  <c r="R308" i="4"/>
  <c r="P308" i="4"/>
  <c r="BK308" i="4"/>
  <c r="J308" i="4"/>
  <c r="BE308" i="4" s="1"/>
  <c r="BI307" i="4"/>
  <c r="BH307" i="4"/>
  <c r="BG307" i="4"/>
  <c r="BF307" i="4"/>
  <c r="T307" i="4"/>
  <c r="R307" i="4"/>
  <c r="P307" i="4"/>
  <c r="BK307" i="4"/>
  <c r="J307" i="4"/>
  <c r="BE307" i="4" s="1"/>
  <c r="BI305" i="4"/>
  <c r="BH305" i="4"/>
  <c r="BG305" i="4"/>
  <c r="BF305" i="4"/>
  <c r="T305" i="4"/>
  <c r="R305" i="4"/>
  <c r="P305" i="4"/>
  <c r="BK305" i="4"/>
  <c r="J305" i="4"/>
  <c r="BE305" i="4" s="1"/>
  <c r="BI303" i="4"/>
  <c r="BH303" i="4"/>
  <c r="BG303" i="4"/>
  <c r="BF303" i="4"/>
  <c r="T303" i="4"/>
  <c r="R303" i="4"/>
  <c r="P303" i="4"/>
  <c r="BK303" i="4"/>
  <c r="J303" i="4"/>
  <c r="BE303" i="4" s="1"/>
  <c r="BI302" i="4"/>
  <c r="BH302" i="4"/>
  <c r="BG302" i="4"/>
  <c r="BF302" i="4"/>
  <c r="T302" i="4"/>
  <c r="R302" i="4"/>
  <c r="P302" i="4"/>
  <c r="BK302" i="4"/>
  <c r="J302" i="4"/>
  <c r="BE302" i="4" s="1"/>
  <c r="BI301" i="4"/>
  <c r="BH301" i="4"/>
  <c r="BG301" i="4"/>
  <c r="BF301" i="4"/>
  <c r="T301" i="4"/>
  <c r="R301" i="4"/>
  <c r="P301" i="4"/>
  <c r="BK301" i="4"/>
  <c r="J301" i="4"/>
  <c r="BE301" i="4" s="1"/>
  <c r="BI299" i="4"/>
  <c r="BH299" i="4"/>
  <c r="BG299" i="4"/>
  <c r="BF299" i="4"/>
  <c r="T299" i="4"/>
  <c r="R299" i="4"/>
  <c r="P299" i="4"/>
  <c r="BK299" i="4"/>
  <c r="J299" i="4"/>
  <c r="BE299" i="4" s="1"/>
  <c r="BI297" i="4"/>
  <c r="BH297" i="4"/>
  <c r="BG297" i="4"/>
  <c r="BF297" i="4"/>
  <c r="T297" i="4"/>
  <c r="R297" i="4"/>
  <c r="P297" i="4"/>
  <c r="BK297" i="4"/>
  <c r="J297" i="4"/>
  <c r="BE297" i="4" s="1"/>
  <c r="BI296" i="4"/>
  <c r="BH296" i="4"/>
  <c r="BG296" i="4"/>
  <c r="BF296" i="4"/>
  <c r="T296" i="4"/>
  <c r="R296" i="4"/>
  <c r="P296" i="4"/>
  <c r="BK296" i="4"/>
  <c r="J296" i="4"/>
  <c r="BE296" i="4" s="1"/>
  <c r="BI294" i="4"/>
  <c r="BH294" i="4"/>
  <c r="BG294" i="4"/>
  <c r="BF294" i="4"/>
  <c r="T294" i="4"/>
  <c r="R294" i="4"/>
  <c r="P294" i="4"/>
  <c r="BK294" i="4"/>
  <c r="J294" i="4"/>
  <c r="BE294" i="4" s="1"/>
  <c r="BI293" i="4"/>
  <c r="BH293" i="4"/>
  <c r="BG293" i="4"/>
  <c r="BF293" i="4"/>
  <c r="T293" i="4"/>
  <c r="R293" i="4"/>
  <c r="P293" i="4"/>
  <c r="BK293" i="4"/>
  <c r="J293" i="4"/>
  <c r="BE293" i="4" s="1"/>
  <c r="BI291" i="4"/>
  <c r="BH291" i="4"/>
  <c r="BG291" i="4"/>
  <c r="BF291" i="4"/>
  <c r="T291" i="4"/>
  <c r="R291" i="4"/>
  <c r="P291" i="4"/>
  <c r="BK291" i="4"/>
  <c r="J291" i="4"/>
  <c r="BE291" i="4" s="1"/>
  <c r="BI290" i="4"/>
  <c r="BH290" i="4"/>
  <c r="BG290" i="4"/>
  <c r="BF290" i="4"/>
  <c r="T290" i="4"/>
  <c r="R290" i="4"/>
  <c r="P290" i="4"/>
  <c r="BK290" i="4"/>
  <c r="J290" i="4"/>
  <c r="BE290" i="4" s="1"/>
  <c r="BI288" i="4"/>
  <c r="BH288" i="4"/>
  <c r="BG288" i="4"/>
  <c r="BF288" i="4"/>
  <c r="T288" i="4"/>
  <c r="R288" i="4"/>
  <c r="P288" i="4"/>
  <c r="BK288" i="4"/>
  <c r="J288" i="4"/>
  <c r="BE288" i="4" s="1"/>
  <c r="BI287" i="4"/>
  <c r="BH287" i="4"/>
  <c r="BG287" i="4"/>
  <c r="BF287" i="4"/>
  <c r="T287" i="4"/>
  <c r="R287" i="4"/>
  <c r="P287" i="4"/>
  <c r="BK287" i="4"/>
  <c r="J287" i="4"/>
  <c r="BE287" i="4" s="1"/>
  <c r="BI285" i="4"/>
  <c r="BH285" i="4"/>
  <c r="BG285" i="4"/>
  <c r="BF285" i="4"/>
  <c r="T285" i="4"/>
  <c r="R285" i="4"/>
  <c r="P285" i="4"/>
  <c r="BK285" i="4"/>
  <c r="J285" i="4"/>
  <c r="BE285" i="4" s="1"/>
  <c r="BI284" i="4"/>
  <c r="BH284" i="4"/>
  <c r="BG284" i="4"/>
  <c r="BF284" i="4"/>
  <c r="T284" i="4"/>
  <c r="R284" i="4"/>
  <c r="P284" i="4"/>
  <c r="BK284" i="4"/>
  <c r="J284" i="4"/>
  <c r="BE284" i="4" s="1"/>
  <c r="BI282" i="4"/>
  <c r="BH282" i="4"/>
  <c r="BG282" i="4"/>
  <c r="BF282" i="4"/>
  <c r="T282" i="4"/>
  <c r="R282" i="4"/>
  <c r="P282" i="4"/>
  <c r="BK282" i="4"/>
  <c r="BK280" i="4" s="1"/>
  <c r="J280" i="4" s="1"/>
  <c r="J61" i="4" s="1"/>
  <c r="J282" i="4"/>
  <c r="BE282" i="4"/>
  <c r="BI281" i="4"/>
  <c r="BH281" i="4"/>
  <c r="BG281" i="4"/>
  <c r="BF281" i="4"/>
  <c r="T281" i="4"/>
  <c r="T280" i="4" s="1"/>
  <c r="R281" i="4"/>
  <c r="R280" i="4" s="1"/>
  <c r="P281" i="4"/>
  <c r="BK281" i="4"/>
  <c r="J281" i="4"/>
  <c r="BE281" i="4" s="1"/>
  <c r="BI278" i="4"/>
  <c r="BH278" i="4"/>
  <c r="BG278" i="4"/>
  <c r="BF278" i="4"/>
  <c r="T278" i="4"/>
  <c r="R278" i="4"/>
  <c r="P278" i="4"/>
  <c r="BK278" i="4"/>
  <c r="J278" i="4"/>
  <c r="BE278" i="4"/>
  <c r="BI277" i="4"/>
  <c r="BH277" i="4"/>
  <c r="BG277" i="4"/>
  <c r="BF277" i="4"/>
  <c r="T277" i="4"/>
  <c r="R277" i="4"/>
  <c r="P277" i="4"/>
  <c r="BK277" i="4"/>
  <c r="J277" i="4"/>
  <c r="BE277" i="4" s="1"/>
  <c r="BI275" i="4"/>
  <c r="BH275" i="4"/>
  <c r="BG275" i="4"/>
  <c r="BF275" i="4"/>
  <c r="T275" i="4"/>
  <c r="R275" i="4"/>
  <c r="P275" i="4"/>
  <c r="BK275" i="4"/>
  <c r="J275" i="4"/>
  <c r="BE275" i="4" s="1"/>
  <c r="BI274" i="4"/>
  <c r="BH274" i="4"/>
  <c r="BG274" i="4"/>
  <c r="BF274" i="4"/>
  <c r="T274" i="4"/>
  <c r="R274" i="4"/>
  <c r="P274" i="4"/>
  <c r="BK274" i="4"/>
  <c r="J274" i="4"/>
  <c r="BE274" i="4"/>
  <c r="BI272" i="4"/>
  <c r="BH272" i="4"/>
  <c r="BG272" i="4"/>
  <c r="BF272" i="4"/>
  <c r="T272" i="4"/>
  <c r="R272" i="4"/>
  <c r="P272" i="4"/>
  <c r="BK272" i="4"/>
  <c r="J272" i="4"/>
  <c r="BE272" i="4"/>
  <c r="BI271" i="4"/>
  <c r="BH271" i="4"/>
  <c r="BG271" i="4"/>
  <c r="BF271" i="4"/>
  <c r="T271" i="4"/>
  <c r="R271" i="4"/>
  <c r="P271" i="4"/>
  <c r="BK271" i="4"/>
  <c r="J271" i="4"/>
  <c r="BE271" i="4"/>
  <c r="BI269" i="4"/>
  <c r="BH269" i="4"/>
  <c r="BG269" i="4"/>
  <c r="BF269" i="4"/>
  <c r="T269" i="4"/>
  <c r="R269" i="4"/>
  <c r="P269" i="4"/>
  <c r="BK269" i="4"/>
  <c r="J269" i="4"/>
  <c r="BE269" i="4" s="1"/>
  <c r="BI267" i="4"/>
  <c r="BH267" i="4"/>
  <c r="BG267" i="4"/>
  <c r="BF267" i="4"/>
  <c r="T267" i="4"/>
  <c r="R267" i="4"/>
  <c r="P267" i="4"/>
  <c r="BK267" i="4"/>
  <c r="J267" i="4"/>
  <c r="BE267" i="4" s="1"/>
  <c r="BI265" i="4"/>
  <c r="BH265" i="4"/>
  <c r="BG265" i="4"/>
  <c r="BF265" i="4"/>
  <c r="T265" i="4"/>
  <c r="R265" i="4"/>
  <c r="P265" i="4"/>
  <c r="BK265" i="4"/>
  <c r="J265" i="4"/>
  <c r="BE265" i="4" s="1"/>
  <c r="BI264" i="4"/>
  <c r="BH264" i="4"/>
  <c r="BG264" i="4"/>
  <c r="BF264" i="4"/>
  <c r="T264" i="4"/>
  <c r="R264" i="4"/>
  <c r="P264" i="4"/>
  <c r="BK264" i="4"/>
  <c r="J264" i="4"/>
  <c r="BE264" i="4" s="1"/>
  <c r="BI262" i="4"/>
  <c r="BH262" i="4"/>
  <c r="BG262" i="4"/>
  <c r="BF262" i="4"/>
  <c r="T262" i="4"/>
  <c r="R262" i="4"/>
  <c r="P262" i="4"/>
  <c r="BK262" i="4"/>
  <c r="BK260" i="4" s="1"/>
  <c r="J260" i="4" s="1"/>
  <c r="J60" i="4" s="1"/>
  <c r="J262" i="4"/>
  <c r="BE262" i="4"/>
  <c r="BI261" i="4"/>
  <c r="BH261" i="4"/>
  <c r="BG261" i="4"/>
  <c r="BF261" i="4"/>
  <c r="T261" i="4"/>
  <c r="T260" i="4" s="1"/>
  <c r="R261" i="4"/>
  <c r="P261" i="4"/>
  <c r="P260" i="4" s="1"/>
  <c r="BK261" i="4"/>
  <c r="J261" i="4"/>
  <c r="BE261" i="4" s="1"/>
  <c r="BI258" i="4"/>
  <c r="BH258" i="4"/>
  <c r="BG258" i="4"/>
  <c r="BF258" i="4"/>
  <c r="T258" i="4"/>
  <c r="R258" i="4"/>
  <c r="P258" i="4"/>
  <c r="BK258" i="4"/>
  <c r="J258" i="4"/>
  <c r="BE258" i="4" s="1"/>
  <c r="BI257" i="4"/>
  <c r="BH257" i="4"/>
  <c r="BG257" i="4"/>
  <c r="BF257" i="4"/>
  <c r="T257" i="4"/>
  <c r="R257" i="4"/>
  <c r="P257" i="4"/>
  <c r="BK257" i="4"/>
  <c r="J257" i="4"/>
  <c r="BE257" i="4" s="1"/>
  <c r="BI255" i="4"/>
  <c r="BH255" i="4"/>
  <c r="BG255" i="4"/>
  <c r="BF255" i="4"/>
  <c r="T255" i="4"/>
  <c r="R255" i="4"/>
  <c r="P255" i="4"/>
  <c r="BK255" i="4"/>
  <c r="J255" i="4"/>
  <c r="BE255" i="4" s="1"/>
  <c r="BI254" i="4"/>
  <c r="BH254" i="4"/>
  <c r="BG254" i="4"/>
  <c r="BF254" i="4"/>
  <c r="T254" i="4"/>
  <c r="R254" i="4"/>
  <c r="P254" i="4"/>
  <c r="BK254" i="4"/>
  <c r="J254" i="4"/>
  <c r="BE254" i="4" s="1"/>
  <c r="BI252" i="4"/>
  <c r="BH252" i="4"/>
  <c r="BG252" i="4"/>
  <c r="BF252" i="4"/>
  <c r="T252" i="4"/>
  <c r="R252" i="4"/>
  <c r="P252" i="4"/>
  <c r="BK252" i="4"/>
  <c r="J252" i="4"/>
  <c r="BE252" i="4" s="1"/>
  <c r="BI251" i="4"/>
  <c r="BH251" i="4"/>
  <c r="BG251" i="4"/>
  <c r="BF251" i="4"/>
  <c r="T251" i="4"/>
  <c r="R251" i="4"/>
  <c r="P251" i="4"/>
  <c r="BK251" i="4"/>
  <c r="J251" i="4"/>
  <c r="BE251" i="4" s="1"/>
  <c r="BI249" i="4"/>
  <c r="BH249" i="4"/>
  <c r="BG249" i="4"/>
  <c r="BF249" i="4"/>
  <c r="T249" i="4"/>
  <c r="R249" i="4"/>
  <c r="P249" i="4"/>
  <c r="BK249" i="4"/>
  <c r="J249" i="4"/>
  <c r="BE249" i="4"/>
  <c r="BI247" i="4"/>
  <c r="BH247" i="4"/>
  <c r="BG247" i="4"/>
  <c r="BF247" i="4"/>
  <c r="T247" i="4"/>
  <c r="R247" i="4"/>
  <c r="P247" i="4"/>
  <c r="BK247" i="4"/>
  <c r="J247" i="4"/>
  <c r="BE247" i="4" s="1"/>
  <c r="BI245" i="4"/>
  <c r="BH245" i="4"/>
  <c r="BG245" i="4"/>
  <c r="BF245" i="4"/>
  <c r="T245" i="4"/>
  <c r="R245" i="4"/>
  <c r="P245" i="4"/>
  <c r="BK245" i="4"/>
  <c r="J245" i="4"/>
  <c r="BE245" i="4"/>
  <c r="BI243" i="4"/>
  <c r="BH243" i="4"/>
  <c r="BG243" i="4"/>
  <c r="BF243" i="4"/>
  <c r="T243" i="4"/>
  <c r="R243" i="4"/>
  <c r="P243" i="4"/>
  <c r="BK243" i="4"/>
  <c r="J243" i="4"/>
  <c r="BE243" i="4" s="1"/>
  <c r="BI242" i="4"/>
  <c r="BH242" i="4"/>
  <c r="BG242" i="4"/>
  <c r="BF242" i="4"/>
  <c r="T242" i="4"/>
  <c r="R242" i="4"/>
  <c r="P242" i="4"/>
  <c r="BK242" i="4"/>
  <c r="J242" i="4"/>
  <c r="BE242" i="4" s="1"/>
  <c r="BI240" i="4"/>
  <c r="BH240" i="4"/>
  <c r="BG240" i="4"/>
  <c r="BF240" i="4"/>
  <c r="T240" i="4"/>
  <c r="R240" i="4"/>
  <c r="P240" i="4"/>
  <c r="BK240" i="4"/>
  <c r="J240" i="4"/>
  <c r="BE240" i="4" s="1"/>
  <c r="BI238" i="4"/>
  <c r="BH238" i="4"/>
  <c r="BG238" i="4"/>
  <c r="BF238" i="4"/>
  <c r="T238" i="4"/>
  <c r="R238" i="4"/>
  <c r="P238" i="4"/>
  <c r="BK238" i="4"/>
  <c r="J238" i="4"/>
  <c r="BE238" i="4"/>
  <c r="BI237" i="4"/>
  <c r="BH237" i="4"/>
  <c r="BG237" i="4"/>
  <c r="BF237" i="4"/>
  <c r="T237" i="4"/>
  <c r="R237" i="4"/>
  <c r="P237" i="4"/>
  <c r="BK237" i="4"/>
  <c r="J237" i="4"/>
  <c r="BE237" i="4" s="1"/>
  <c r="BI235" i="4"/>
  <c r="BH235" i="4"/>
  <c r="BG235" i="4"/>
  <c r="BF235" i="4"/>
  <c r="T235" i="4"/>
  <c r="R235" i="4"/>
  <c r="P235" i="4"/>
  <c r="BK235" i="4"/>
  <c r="J235" i="4"/>
  <c r="BE235" i="4"/>
  <c r="BI234" i="4"/>
  <c r="BH234" i="4"/>
  <c r="BG234" i="4"/>
  <c r="BF234" i="4"/>
  <c r="T234" i="4"/>
  <c r="R234" i="4"/>
  <c r="P234" i="4"/>
  <c r="BK234" i="4"/>
  <c r="J234" i="4"/>
  <c r="BE234" i="4" s="1"/>
  <c r="BI232" i="4"/>
  <c r="BH232" i="4"/>
  <c r="BG232" i="4"/>
  <c r="BF232" i="4"/>
  <c r="T232" i="4"/>
  <c r="R232" i="4"/>
  <c r="P232" i="4"/>
  <c r="BK232" i="4"/>
  <c r="J232" i="4"/>
  <c r="BE232" i="4"/>
  <c r="BI231" i="4"/>
  <c r="BH231" i="4"/>
  <c r="BG231" i="4"/>
  <c r="BF231" i="4"/>
  <c r="T231" i="4"/>
  <c r="R231" i="4"/>
  <c r="P231" i="4"/>
  <c r="BK231" i="4"/>
  <c r="J231" i="4"/>
  <c r="BE231" i="4" s="1"/>
  <c r="BI229" i="4"/>
  <c r="BH229" i="4"/>
  <c r="BG229" i="4"/>
  <c r="BF229" i="4"/>
  <c r="T229" i="4"/>
  <c r="R229" i="4"/>
  <c r="P229" i="4"/>
  <c r="BK229" i="4"/>
  <c r="J229" i="4"/>
  <c r="BE229" i="4" s="1"/>
  <c r="BI228" i="4"/>
  <c r="BH228" i="4"/>
  <c r="BG228" i="4"/>
  <c r="BF228" i="4"/>
  <c r="T228" i="4"/>
  <c r="R228" i="4"/>
  <c r="P228" i="4"/>
  <c r="BK228" i="4"/>
  <c r="J228" i="4"/>
  <c r="BE228" i="4" s="1"/>
  <c r="BI226" i="4"/>
  <c r="BH226" i="4"/>
  <c r="BG226" i="4"/>
  <c r="BF226" i="4"/>
  <c r="T226" i="4"/>
  <c r="R226" i="4"/>
  <c r="P226" i="4"/>
  <c r="BK226" i="4"/>
  <c r="J226" i="4"/>
  <c r="BE226" i="4"/>
  <c r="BI225" i="4"/>
  <c r="BH225" i="4"/>
  <c r="BG225" i="4"/>
  <c r="BF225" i="4"/>
  <c r="T225" i="4"/>
  <c r="R225" i="4"/>
  <c r="P225" i="4"/>
  <c r="BK225" i="4"/>
  <c r="J225" i="4"/>
  <c r="BE225" i="4" s="1"/>
  <c r="BI224" i="4"/>
  <c r="BH224" i="4"/>
  <c r="BG224" i="4"/>
  <c r="BF224" i="4"/>
  <c r="T224" i="4"/>
  <c r="R224" i="4"/>
  <c r="P224" i="4"/>
  <c r="BK224" i="4"/>
  <c r="J224" i="4"/>
  <c r="BE224" i="4"/>
  <c r="BI223" i="4"/>
  <c r="BH223" i="4"/>
  <c r="BG223" i="4"/>
  <c r="BF223" i="4"/>
  <c r="T223" i="4"/>
  <c r="R223" i="4"/>
  <c r="P223" i="4"/>
  <c r="BK223" i="4"/>
  <c r="J223" i="4"/>
  <c r="BE223" i="4" s="1"/>
  <c r="BI221" i="4"/>
  <c r="BH221" i="4"/>
  <c r="BG221" i="4"/>
  <c r="BF221" i="4"/>
  <c r="T221" i="4"/>
  <c r="R221" i="4"/>
  <c r="P221" i="4"/>
  <c r="BK221" i="4"/>
  <c r="J221" i="4"/>
  <c r="BE221" i="4"/>
  <c r="BI220" i="4"/>
  <c r="BH220" i="4"/>
  <c r="BG220" i="4"/>
  <c r="BF220" i="4"/>
  <c r="T220" i="4"/>
  <c r="R220" i="4"/>
  <c r="P220" i="4"/>
  <c r="BK220" i="4"/>
  <c r="J220" i="4"/>
  <c r="BE220" i="4" s="1"/>
  <c r="BI218" i="4"/>
  <c r="BH218" i="4"/>
  <c r="BG218" i="4"/>
  <c r="BF218" i="4"/>
  <c r="T218" i="4"/>
  <c r="R218" i="4"/>
  <c r="P218" i="4"/>
  <c r="BK218" i="4"/>
  <c r="J218" i="4"/>
  <c r="BE218" i="4" s="1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 s="1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 s="1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P196" i="4" s="1"/>
  <c r="BK200" i="4"/>
  <c r="J200" i="4"/>
  <c r="BE200" i="4"/>
  <c r="BI198" i="4"/>
  <c r="BH198" i="4"/>
  <c r="BG198" i="4"/>
  <c r="BF198" i="4"/>
  <c r="T198" i="4"/>
  <c r="T196" i="4" s="1"/>
  <c r="R198" i="4"/>
  <c r="P198" i="4"/>
  <c r="BK198" i="4"/>
  <c r="J198" i="4"/>
  <c r="BE198" i="4" s="1"/>
  <c r="BI197" i="4"/>
  <c r="BH197" i="4"/>
  <c r="BG197" i="4"/>
  <c r="BF197" i="4"/>
  <c r="T197" i="4"/>
  <c r="R197" i="4"/>
  <c r="P197" i="4"/>
  <c r="BK197" i="4"/>
  <c r="J197" i="4"/>
  <c r="BE197" i="4" s="1"/>
  <c r="BI194" i="4"/>
  <c r="BH194" i="4"/>
  <c r="BG194" i="4"/>
  <c r="BF194" i="4"/>
  <c r="T194" i="4"/>
  <c r="R194" i="4"/>
  <c r="P194" i="4"/>
  <c r="BK194" i="4"/>
  <c r="J194" i="4"/>
  <c r="BE194" i="4" s="1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/>
  <c r="BI189" i="4"/>
  <c r="BH189" i="4"/>
  <c r="BG189" i="4"/>
  <c r="BF189" i="4"/>
  <c r="T189" i="4"/>
  <c r="R189" i="4"/>
  <c r="P189" i="4"/>
  <c r="BK189" i="4"/>
  <c r="J189" i="4"/>
  <c r="BE189" i="4" s="1"/>
  <c r="BI188" i="4"/>
  <c r="BH188" i="4"/>
  <c r="BG188" i="4"/>
  <c r="BF188" i="4"/>
  <c r="T188" i="4"/>
  <c r="R188" i="4"/>
  <c r="P188" i="4"/>
  <c r="BK188" i="4"/>
  <c r="J188" i="4"/>
  <c r="BE188" i="4"/>
  <c r="BI186" i="4"/>
  <c r="BH186" i="4"/>
  <c r="BG186" i="4"/>
  <c r="BF186" i="4"/>
  <c r="T186" i="4"/>
  <c r="R186" i="4"/>
  <c r="P186" i="4"/>
  <c r="BK186" i="4"/>
  <c r="J186" i="4"/>
  <c r="BE186" i="4" s="1"/>
  <c r="BI185" i="4"/>
  <c r="BH185" i="4"/>
  <c r="BG185" i="4"/>
  <c r="BF185" i="4"/>
  <c r="T185" i="4"/>
  <c r="R185" i="4"/>
  <c r="P185" i="4"/>
  <c r="BK185" i="4"/>
  <c r="J185" i="4"/>
  <c r="BE185" i="4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/>
  <c r="BI180" i="4"/>
  <c r="BH180" i="4"/>
  <c r="BG180" i="4"/>
  <c r="BF180" i="4"/>
  <c r="T180" i="4"/>
  <c r="R180" i="4"/>
  <c r="P180" i="4"/>
  <c r="BK180" i="4"/>
  <c r="J180" i="4"/>
  <c r="BE180" i="4" s="1"/>
  <c r="BI179" i="4"/>
  <c r="BH179" i="4"/>
  <c r="BG179" i="4"/>
  <c r="BF179" i="4"/>
  <c r="T179" i="4"/>
  <c r="R179" i="4"/>
  <c r="P179" i="4"/>
  <c r="BK179" i="4"/>
  <c r="J179" i="4"/>
  <c r="BE179" i="4"/>
  <c r="BI177" i="4"/>
  <c r="BH177" i="4"/>
  <c r="BG177" i="4"/>
  <c r="BF177" i="4"/>
  <c r="T177" i="4"/>
  <c r="R177" i="4"/>
  <c r="P177" i="4"/>
  <c r="BK177" i="4"/>
  <c r="J177" i="4"/>
  <c r="BE177" i="4" s="1"/>
  <c r="BI176" i="4"/>
  <c r="BH176" i="4"/>
  <c r="BG176" i="4"/>
  <c r="BF176" i="4"/>
  <c r="T176" i="4"/>
  <c r="R176" i="4"/>
  <c r="P176" i="4"/>
  <c r="BK176" i="4"/>
  <c r="J176" i="4"/>
  <c r="BE176" i="4" s="1"/>
  <c r="BI174" i="4"/>
  <c r="BH174" i="4"/>
  <c r="BG174" i="4"/>
  <c r="BF174" i="4"/>
  <c r="T174" i="4"/>
  <c r="R174" i="4"/>
  <c r="P174" i="4"/>
  <c r="BK174" i="4"/>
  <c r="J174" i="4"/>
  <c r="BE174" i="4" s="1"/>
  <c r="BI172" i="4"/>
  <c r="BH172" i="4"/>
  <c r="BG172" i="4"/>
  <c r="BF172" i="4"/>
  <c r="T172" i="4"/>
  <c r="R172" i="4"/>
  <c r="P172" i="4"/>
  <c r="BK172" i="4"/>
  <c r="J172" i="4"/>
  <c r="BE172" i="4" s="1"/>
  <c r="BI170" i="4"/>
  <c r="BH170" i="4"/>
  <c r="BG170" i="4"/>
  <c r="BF170" i="4"/>
  <c r="T170" i="4"/>
  <c r="R170" i="4"/>
  <c r="P170" i="4"/>
  <c r="BK170" i="4"/>
  <c r="J170" i="4"/>
  <c r="BE170" i="4" s="1"/>
  <c r="BI168" i="4"/>
  <c r="BH168" i="4"/>
  <c r="BG168" i="4"/>
  <c r="BF168" i="4"/>
  <c r="T168" i="4"/>
  <c r="R168" i="4"/>
  <c r="P168" i="4"/>
  <c r="BK168" i="4"/>
  <c r="J168" i="4"/>
  <c r="BE168" i="4" s="1"/>
  <c r="BI166" i="4"/>
  <c r="BH166" i="4"/>
  <c r="BG166" i="4"/>
  <c r="BF166" i="4"/>
  <c r="T166" i="4"/>
  <c r="R166" i="4"/>
  <c r="P166" i="4"/>
  <c r="BK166" i="4"/>
  <c r="J166" i="4"/>
  <c r="BE166" i="4" s="1"/>
  <c r="BI165" i="4"/>
  <c r="BH165" i="4"/>
  <c r="BG165" i="4"/>
  <c r="BF165" i="4"/>
  <c r="T165" i="4"/>
  <c r="R165" i="4"/>
  <c r="P165" i="4"/>
  <c r="BK165" i="4"/>
  <c r="J165" i="4"/>
  <c r="BE165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 s="1"/>
  <c r="BI155" i="4"/>
  <c r="BH155" i="4"/>
  <c r="BG155" i="4"/>
  <c r="BF155" i="4"/>
  <c r="T155" i="4"/>
  <c r="R155" i="4"/>
  <c r="P155" i="4"/>
  <c r="BK155" i="4"/>
  <c r="J155" i="4"/>
  <c r="BE155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0" i="4"/>
  <c r="BH100" i="4"/>
  <c r="BG100" i="4"/>
  <c r="BF100" i="4"/>
  <c r="T100" i="4"/>
  <c r="R100" i="4"/>
  <c r="P100" i="4"/>
  <c r="BK100" i="4"/>
  <c r="J100" i="4"/>
  <c r="BE100" i="4" s="1"/>
  <c r="BI98" i="4"/>
  <c r="BH98" i="4"/>
  <c r="BG98" i="4"/>
  <c r="BF98" i="4"/>
  <c r="T98" i="4"/>
  <c r="R98" i="4"/>
  <c r="P98" i="4"/>
  <c r="BK98" i="4"/>
  <c r="J98" i="4"/>
  <c r="BE98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T89" i="4"/>
  <c r="R90" i="4"/>
  <c r="P90" i="4"/>
  <c r="BK90" i="4"/>
  <c r="J90" i="4"/>
  <c r="BE90" i="4" s="1"/>
  <c r="F83" i="4"/>
  <c r="F81" i="4"/>
  <c r="E79" i="4"/>
  <c r="F51" i="4"/>
  <c r="F49" i="4"/>
  <c r="E47" i="4"/>
  <c r="J21" i="4"/>
  <c r="E21" i="4"/>
  <c r="J83" i="4" s="1"/>
  <c r="J20" i="4"/>
  <c r="J18" i="4"/>
  <c r="E18" i="4"/>
  <c r="F52" i="4" s="1"/>
  <c r="J17" i="4"/>
  <c r="J12" i="4"/>
  <c r="J49" i="4" s="1"/>
  <c r="E7" i="4"/>
  <c r="E77" i="4" s="1"/>
  <c r="AY53" i="1"/>
  <c r="AX53" i="1"/>
  <c r="BD53" i="1"/>
  <c r="BC53" i="1"/>
  <c r="BB53" i="1"/>
  <c r="BA53" i="1"/>
  <c r="AY52" i="1"/>
  <c r="AX52" i="1"/>
  <c r="BD52" i="1"/>
  <c r="BD51" i="1" s="1"/>
  <c r="W30" i="1" s="1"/>
  <c r="BC52" i="1"/>
  <c r="BC51" i="1" s="1"/>
  <c r="BB52" i="1"/>
  <c r="BA52" i="1"/>
  <c r="BA51" i="1" s="1"/>
  <c r="AU52" i="1"/>
  <c r="AS51" i="1"/>
  <c r="L47" i="1"/>
  <c r="AM46" i="1"/>
  <c r="L46" i="1"/>
  <c r="AM44" i="1"/>
  <c r="L44" i="1"/>
  <c r="L42" i="1"/>
  <c r="L41" i="1"/>
  <c r="P89" i="4" l="1"/>
  <c r="P88" i="4" s="1"/>
  <c r="R323" i="4"/>
  <c r="BK378" i="4"/>
  <c r="J378" i="4" s="1"/>
  <c r="J63" i="4" s="1"/>
  <c r="BK476" i="4"/>
  <c r="J476" i="4" s="1"/>
  <c r="J66" i="4" s="1"/>
  <c r="F32" i="4"/>
  <c r="BB54" i="1" s="1"/>
  <c r="R260" i="4"/>
  <c r="P378" i="4"/>
  <c r="BK196" i="4"/>
  <c r="J196" i="4" s="1"/>
  <c r="J59" i="4" s="1"/>
  <c r="R378" i="4"/>
  <c r="T450" i="4"/>
  <c r="T480" i="4"/>
  <c r="P480" i="4"/>
  <c r="J81" i="4"/>
  <c r="F34" i="4"/>
  <c r="BD54" i="1" s="1"/>
  <c r="P280" i="4"/>
  <c r="BK323" i="4"/>
  <c r="J323" i="4" s="1"/>
  <c r="J62" i="4" s="1"/>
  <c r="T378" i="4"/>
  <c r="T88" i="4" s="1"/>
  <c r="T87" i="4" s="1"/>
  <c r="R196" i="4"/>
  <c r="R89" i="4"/>
  <c r="R88" i="4" s="1"/>
  <c r="P476" i="4"/>
  <c r="F33" i="4"/>
  <c r="BC54" i="1" s="1"/>
  <c r="R476" i="4"/>
  <c r="E45" i="4"/>
  <c r="F31" i="4"/>
  <c r="BA54" i="1" s="1"/>
  <c r="BK89" i="4"/>
  <c r="J89" i="4" s="1"/>
  <c r="J58" i="4" s="1"/>
  <c r="F84" i="4"/>
  <c r="J51" i="4"/>
  <c r="BB51" i="1"/>
  <c r="AU53" i="1"/>
  <c r="AU51" i="1" s="1"/>
  <c r="AW51" i="1"/>
  <c r="F30" i="4"/>
  <c r="AZ54" i="1" s="1"/>
  <c r="J30" i="4"/>
  <c r="AV54" i="1" s="1"/>
  <c r="W29" i="1"/>
  <c r="AY51" i="1"/>
  <c r="AZ53" i="1"/>
  <c r="AV53" i="1"/>
  <c r="AZ52" i="1"/>
  <c r="AZ51" i="1" s="1"/>
  <c r="AV52" i="1"/>
  <c r="AW52" i="1"/>
  <c r="AW53" i="1"/>
  <c r="J31" i="4"/>
  <c r="AW54" i="1" s="1"/>
  <c r="BK88" i="4" l="1"/>
  <c r="J88" i="4" s="1"/>
  <c r="J57" i="4" s="1"/>
  <c r="P87" i="4"/>
  <c r="AU54" i="1" s="1"/>
  <c r="R87" i="4"/>
  <c r="AT52" i="1"/>
  <c r="W28" i="1"/>
  <c r="AX51" i="1"/>
  <c r="AT54" i="1"/>
  <c r="AV51" i="1"/>
  <c r="AT53" i="1"/>
  <c r="BK87" i="4" l="1"/>
  <c r="J87" i="4" s="1"/>
  <c r="J27" i="4" s="1"/>
  <c r="AT51" i="1"/>
  <c r="J56" i="4" l="1"/>
  <c r="J36" i="4"/>
  <c r="AK23" i="1" l="1"/>
</calcChain>
</file>

<file path=xl/sharedStrings.xml><?xml version="1.0" encoding="utf-8"?>
<sst xmlns="http://schemas.openxmlformats.org/spreadsheetml/2006/main" count="4783" uniqueCount="872">
  <si>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</si>
  <si>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</si>
  <si>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</si>
  <si>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</si>
  <si>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</si>
  <si>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</si>
  <si>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</si>
  <si>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{68ae5a0d-b4c7-4231-8260-b72e8c7b16f8}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</si>
  <si>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</si>
  <si>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</si>
  <si>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</si>
  <si>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</si>
  <si>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</si>
  <si>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</si>
  <si>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</si>
  <si>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</si>
  <si>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</si>
  <si>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1101806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</si>
  <si>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</si>
  <si>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</si>
  <si>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ČEPRO Potěhy - slaboproudé instalace</t>
  </si>
  <si>
    <t>KSO:</t>
  </si>
  <si>
    <t>CC-CZ:</t>
  </si>
  <si>
    <t>Místo:</t>
  </si>
  <si>
    <t>Potěhy</t>
  </si>
  <si>
    <t>Datum:</t>
  </si>
  <si>
    <t>19. 12. 2018</t>
  </si>
  <si>
    <t>Zadavatel:</t>
  </si>
  <si>
    <t>IČ:</t>
  </si>
  <si>
    <t>DIČ:</t>
  </si>
  <si>
    <t>Uchazeč:</t>
  </si>
  <si>
    <t>Projektant:</t>
  </si>
  <si>
    <t>premise,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</si>
  <si>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</si>
  <si>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</si>
  <si>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</si>
  <si>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</si>
  <si>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</si>
  <si>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</si>
  <si>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</si>
  <si>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</si>
  <si>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</si>
  <si>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</si>
  <si>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</si>
  <si>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</si>
  <si>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</si>
  <si>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</si>
  <si>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</si>
  <si>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</si>
  <si>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</si>
  <si>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</si>
  <si>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</si>
  <si>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</si>
  <si>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</si>
  <si>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</si>
  <si>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</si>
  <si>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</si>
  <si>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</si>
  <si>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</si>
  <si>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</si>
  <si>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</si>
  <si>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</si>
  <si>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</si>
  <si>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</si>
  <si>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</si>
  <si>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</si>
  <si>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</si>
  <si>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</si>
  <si>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</si>
  <si>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</si>
  <si>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</si>
  <si>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</si>
  <si>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</si>
  <si>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</si>
  <si>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1</t>
  </si>
  <si>
    <t>{37d6c45c-291e-42bf-beb1-b2cd02847baa}</t>
  </si>
  <si>
    <t>2</t>
  </si>
  <si>
    <t>{0595adbf-7458-43a5-882f-0f6248ebc765}</t>
  </si>
  <si>
    <t>{c02fe123-a948-4a50-af88-f40b4e76a33f}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</si>
  <si>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</si>
  <si>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</si>
  <si>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</si>
  <si>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</si>
  <si>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</si>
  <si>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</si>
  <si>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</si>
  <si>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</si>
  <si>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</si>
  <si>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</si>
  <si>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</si>
  <si>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</si>
  <si>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</si>
  <si>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>HZS - Hodinové zúčtovací sazby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</si>
  <si>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</si>
  <si>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</si>
  <si>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</si>
  <si>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</si>
  <si>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</si>
  <si>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</si>
  <si>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</si>
  <si>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</si>
  <si>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</si>
  <si>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</si>
  <si>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</si>
  <si>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</si>
  <si>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</si>
  <si>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</si>
  <si>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</si>
  <si>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</si>
  <si>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</si>
  <si>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</si>
  <si>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K</t>
  </si>
  <si>
    <t>742110003</t>
  </si>
  <si>
    <t>Montáž trubek elektroinstalačních plastových ohebných uložených volně na příchytky</t>
  </si>
  <si>
    <t>m</t>
  </si>
  <si>
    <t>CS ÚRS 2018 01</t>
  </si>
  <si>
    <t>16</t>
  </si>
  <si>
    <t>M</t>
  </si>
  <si>
    <t>32</t>
  </si>
  <si>
    <t>3</t>
  </si>
  <si>
    <t>4</t>
  </si>
  <si>
    <t>5</t>
  </si>
  <si>
    <t>6</t>
  </si>
  <si>
    <t>7</t>
  </si>
  <si>
    <t>8</t>
  </si>
  <si>
    <t>P</t>
  </si>
  <si>
    <t>Poznámka k položce:
SO.231 areál</t>
  </si>
  <si>
    <t>9</t>
  </si>
  <si>
    <t>10</t>
  </si>
  <si>
    <t>kus</t>
  </si>
  <si>
    <t>11</t>
  </si>
  <si>
    <t>128</t>
  </si>
  <si>
    <t>12</t>
  </si>
  <si>
    <t>13</t>
  </si>
  <si>
    <t>14</t>
  </si>
  <si>
    <t>VV</t>
  </si>
  <si>
    <t>742121001</t>
  </si>
  <si>
    <t>Montáž kabelů sdělovacích pro vnitřní rozvody počtu žil do 15</t>
  </si>
  <si>
    <t>PSC</t>
  </si>
  <si>
    <t xml:space="preserve">Poznámka k souboru cen:_x000D_
1. Ceny lze použít i pro ocenění koaxiálních kabelů._x000D_
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</si>
  <si>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</si>
  <si>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</si>
  <si>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</si>
  <si>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</si>
  <si>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</si>
  <si>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</si>
  <si>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</si>
  <si>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</si>
  <si>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</si>
  <si>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</si>
  <si>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</si>
  <si>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</si>
  <si>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</si>
  <si>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64</t>
  </si>
  <si>
    <t>31</t>
  </si>
  <si>
    <t>vlastní</t>
  </si>
  <si>
    <t>Poznámka k položce:
SO.050</t>
  </si>
  <si>
    <t>33</t>
  </si>
  <si>
    <t>34</t>
  </si>
  <si>
    <t>35</t>
  </si>
  <si>
    <t>36</t>
  </si>
  <si>
    <t>37</t>
  </si>
  <si>
    <t>38</t>
  </si>
  <si>
    <t>39</t>
  </si>
  <si>
    <t>40</t>
  </si>
  <si>
    <t>512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</si>
  <si>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</si>
  <si>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</si>
  <si>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</si>
  <si>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</si>
  <si>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</si>
  <si>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</si>
  <si>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</si>
  <si>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</si>
  <si>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</si>
  <si>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</si>
  <si>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</si>
  <si>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</si>
  <si>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</si>
  <si>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</si>
  <si>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</si>
  <si>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</si>
  <si>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</si>
  <si>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</si>
  <si>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</si>
  <si>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</si>
  <si>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</si>
  <si>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742330001</t>
  </si>
  <si>
    <t>62</t>
  </si>
  <si>
    <t>63</t>
  </si>
  <si>
    <t>65</t>
  </si>
  <si>
    <t>Poznámka k položce:
SO.231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</si>
  <si>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</si>
  <si>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</si>
  <si>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</si>
  <si>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</si>
  <si>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</si>
  <si>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</si>
  <si>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</si>
  <si>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</si>
  <si>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</si>
  <si>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</si>
  <si>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</si>
  <si>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</si>
  <si>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</si>
  <si>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</si>
  <si>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</si>
  <si>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</si>
  <si>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</si>
  <si>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</si>
  <si>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</si>
  <si>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</si>
  <si>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</si>
  <si>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</si>
  <si>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</si>
  <si>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</si>
  <si>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</si>
  <si>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</si>
  <si>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</si>
  <si>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</si>
  <si>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</si>
  <si>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hod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</si>
  <si>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</si>
  <si>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</si>
  <si>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</si>
  <si>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</si>
  <si>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</si>
  <si>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</si>
  <si>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</si>
  <si>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</si>
  <si>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</si>
  <si>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</si>
  <si>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</si>
  <si>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</si>
  <si>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</si>
  <si>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</si>
  <si>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</si>
  <si>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</si>
  <si>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</si>
  <si>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</si>
  <si>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</si>
  <si>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</si>
  <si>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</si>
  <si>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</si>
  <si>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</si>
  <si>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</si>
  <si>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</si>
  <si>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t</t>
  </si>
  <si>
    <t>120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</si>
  <si>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</si>
  <si>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</si>
  <si>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</si>
  <si>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121</t>
  </si>
  <si>
    <t>132312101</t>
  </si>
  <si>
    <t>Hloubení zapažených i nezapažených rýh šířky do 600 mm ručním nebo pneumatickým nářadím s urovnáním dna do předepsaného profilu a spádu v horninách tř. 4 soudržných</t>
  </si>
  <si>
    <t>122</t>
  </si>
  <si>
    <t>132312109</t>
  </si>
  <si>
    <t>Hloubení zapažených i nezapažených rýh šířky do 600 mm ručním nebo pneumatickým nářadím s urovnáním dna do předepsaného profilu a spádu v horninách tř. 4 Příplatek k cenám za lepivost horniny tř. 4</t>
  </si>
  <si>
    <t>123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</si>
  <si>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</si>
  <si>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</si>
  <si>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</si>
  <si>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</si>
  <si>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</si>
  <si>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125</t>
  </si>
  <si>
    <t>167101101</t>
  </si>
  <si>
    <t>Nakládání, skládání a překládání neulehlého výkopku nebo sypaniny nakládání, množství do 100 m3, z hornin tř. 1 až 4</t>
  </si>
  <si>
    <t>126</t>
  </si>
  <si>
    <t>171201201</t>
  </si>
  <si>
    <t>Uložení sypaniny na skládky</t>
  </si>
  <si>
    <t>127</t>
  </si>
  <si>
    <t>171201211</t>
  </si>
  <si>
    <t>Poplatek za uložení stavebního odpadu na skládce (skládkovné) zeminy a kameniva zatříděného do Katalogu odpadů pod kódem 170 504</t>
  </si>
  <si>
    <t>181301102</t>
  </si>
  <si>
    <t>Rozprostření a urovnání ornice v rovině nebo ve svahu sklonu do 1:5 při souvislé ploše do 500 m2, tl. vrstvy přes 100 do 150 mm</t>
  </si>
  <si>
    <t>m2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</si>
  <si>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</si>
  <si>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</si>
  <si>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</si>
  <si>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</si>
  <si>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</si>
  <si>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</si>
  <si>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</si>
  <si>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</si>
  <si>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</si>
  <si>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</si>
  <si>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</si>
  <si>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</si>
  <si>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</si>
  <si>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</si>
  <si>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</si>
  <si>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</si>
  <si>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</si>
  <si>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</si>
  <si>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</si>
  <si>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</si>
  <si>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174101101</t>
  </si>
  <si>
    <t>Zásyp sypaninou z jakékoliv horniny s uložením výkopku ve vrstvách se zhutněním jam, šachet, rýh nebo kolem objektů v těchto vykopávkách</t>
  </si>
  <si>
    <t>149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</si>
  <si>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</si>
  <si>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</si>
  <si>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150</t>
  </si>
  <si>
    <t>58337310</t>
  </si>
  <si>
    <t>štěrkopísek frakce 0-4 třída B</t>
  </si>
  <si>
    <t>151</t>
  </si>
  <si>
    <t>152</t>
  </si>
  <si>
    <t>153</t>
  </si>
  <si>
    <t>451572111</t>
  </si>
  <si>
    <t>Lože pod potrubí, stoky a drobné objekty v otevřeném výkopu z kameniva drobného těženého 0 až 4 mm</t>
  </si>
  <si>
    <t>154</t>
  </si>
  <si>
    <t>899722111</t>
  </si>
  <si>
    <t>Krytí potrubí z plastů výstražnou fólií z PVC šířky 20 cm</t>
  </si>
  <si>
    <t>155</t>
  </si>
  <si>
    <t>156</t>
  </si>
  <si>
    <t>157</t>
  </si>
  <si>
    <t>HZS</t>
  </si>
  <si>
    <t>Hodinové zúčtovací sazby</t>
  </si>
  <si>
    <t>158</t>
  </si>
  <si>
    <t>HZS3222</t>
  </si>
  <si>
    <t>159</t>
  </si>
  <si>
    <t>HZS4212</t>
  </si>
  <si>
    <t>VRN</t>
  </si>
  <si>
    <t>Vedlejší rozpočtové náklady</t>
  </si>
  <si>
    <t>160</t>
  </si>
  <si>
    <t>010001000</t>
  </si>
  <si>
    <t>Průzkumné, geodetické a projektové práce._x000D_
Práce spojené s vypracování geodetického zaměření a zpracování dílenské dokumentace i dokumentace skutečného stavu po dokončení díla podle požadavků zadavatele.</t>
  </si>
  <si>
    <t>sada</t>
  </si>
  <si>
    <t>1024</t>
  </si>
  <si>
    <t>161</t>
  </si>
  <si>
    <t>011002000</t>
  </si>
  <si>
    <t>Průzkumné práce</t>
  </si>
  <si>
    <t>162</t>
  </si>
  <si>
    <t>020001000</t>
  </si>
  <si>
    <t>163</t>
  </si>
  <si>
    <t>040001000</t>
  </si>
  <si>
    <t>164</t>
  </si>
  <si>
    <t>043002000</t>
  </si>
  <si>
    <t>165</t>
  </si>
  <si>
    <t>045002000</t>
  </si>
  <si>
    <t>166</t>
  </si>
  <si>
    <t>070001000</t>
  </si>
  <si>
    <t>167</t>
  </si>
  <si>
    <t>090001000</t>
  </si>
  <si>
    <t>168</t>
  </si>
  <si>
    <t>091104000</t>
  </si>
  <si>
    <t>169</t>
  </si>
  <si>
    <t>092103001</t>
  </si>
  <si>
    <t xml:space="preserve">    D1 - SO.050</t>
  </si>
  <si>
    <t>D1</t>
  </si>
  <si>
    <t>SO.050</t>
  </si>
  <si>
    <t>741122201</t>
  </si>
  <si>
    <t>Montáž kabelů měděných bez ukončení uložených volně nebo v liště plných kulatých (CYKY) počtu a průřezu žil 2x1,5 až 6 mm2</t>
  </si>
  <si>
    <t>Kabel CYKY-J 3x2,5</t>
  </si>
  <si>
    <t>741110511</t>
  </si>
  <si>
    <t>Montáž lišt a kanálků elektroinstalačních se spojkami, ohyby a rohy a s nasunutím do krabic vkládacích s víčkem, šířky do 60 mm</t>
  </si>
  <si>
    <t>Lišta vkládací 20x20</t>
  </si>
  <si>
    <t>Lišta vkládací 40x40</t>
  </si>
  <si>
    <t>741110512</t>
  </si>
  <si>
    <t>Montáž lišt a kanálků elektroinstalačních se spojkami, ohyby a rohy a s nasunutím do krabic vkládacích s víčkem, šířky do přes 60 do 120 mm</t>
  </si>
  <si>
    <t>Lišta vkládací 80x40</t>
  </si>
  <si>
    <t>Trubka pevná prům. 16 vč. spojek a příchytek</t>
  </si>
  <si>
    <t>Trubka ohebná prům. 16 vč. spojek a příchytek</t>
  </si>
  <si>
    <t>741110043</t>
  </si>
  <si>
    <t>Montáž trubek elektroinstalačních s nasunutím nebo našroubováním do krabic plastových ohebných, uložených pevně, vnější Ø přes 35 mm</t>
  </si>
  <si>
    <t>Trubka zemní, ohebná, prům. 40, červená</t>
  </si>
  <si>
    <t>Trubka zemní, ohebná UV stabilní, prům. 40, černá</t>
  </si>
  <si>
    <t>D2</t>
  </si>
  <si>
    <t>D3</t>
  </si>
  <si>
    <t>SO.220</t>
  </si>
  <si>
    <t>Poznámka k položce:
SO.220</t>
  </si>
  <si>
    <t>D4</t>
  </si>
  <si>
    <t>SO.580</t>
  </si>
  <si>
    <t>170</t>
  </si>
  <si>
    <t>Poznámka k položce:
SO.580</t>
  </si>
  <si>
    <t>172</t>
  </si>
  <si>
    <t>174</t>
  </si>
  <si>
    <t>176</t>
  </si>
  <si>
    <t>178</t>
  </si>
  <si>
    <t>182</t>
  </si>
  <si>
    <t>184</t>
  </si>
  <si>
    <t>186</t>
  </si>
  <si>
    <t>188</t>
  </si>
  <si>
    <t>190</t>
  </si>
  <si>
    <t>171</t>
  </si>
  <si>
    <t>192</t>
  </si>
  <si>
    <t>196</t>
  </si>
  <si>
    <t>173</t>
  </si>
  <si>
    <t>194</t>
  </si>
  <si>
    <t>175</t>
  </si>
  <si>
    <t>Trubka ohebná UV stabilní, černá, prům. 16 vč. spojek a příchytek</t>
  </si>
  <si>
    <t>198</t>
  </si>
  <si>
    <t>177</t>
  </si>
  <si>
    <t>200</t>
  </si>
  <si>
    <t>179</t>
  </si>
  <si>
    <t>180</t>
  </si>
  <si>
    <t>D5</t>
  </si>
  <si>
    <t>SO.250</t>
  </si>
  <si>
    <t>181</t>
  </si>
  <si>
    <t>Poznámka k položce:
SO.250</t>
  </si>
  <si>
    <t>202</t>
  </si>
  <si>
    <t>183</t>
  </si>
  <si>
    <t>204</t>
  </si>
  <si>
    <t>185</t>
  </si>
  <si>
    <t>206</t>
  </si>
  <si>
    <t>187</t>
  </si>
  <si>
    <t>189</t>
  </si>
  <si>
    <t>191</t>
  </si>
  <si>
    <t>212</t>
  </si>
  <si>
    <t>193</t>
  </si>
  <si>
    <t>214</t>
  </si>
  <si>
    <t>195</t>
  </si>
  <si>
    <t>216</t>
  </si>
  <si>
    <t>197</t>
  </si>
  <si>
    <t>218</t>
  </si>
  <si>
    <t>199</t>
  </si>
  <si>
    <t>220</t>
  </si>
  <si>
    <t>201</t>
  </si>
  <si>
    <t>203</t>
  </si>
  <si>
    <t>224</t>
  </si>
  <si>
    <t>226</t>
  </si>
  <si>
    <t>205</t>
  </si>
  <si>
    <t>228</t>
  </si>
  <si>
    <t>207</t>
  </si>
  <si>
    <t>208</t>
  </si>
  <si>
    <t>230</t>
  </si>
  <si>
    <t>209</t>
  </si>
  <si>
    <t>210</t>
  </si>
  <si>
    <t>232</t>
  </si>
  <si>
    <t>211</t>
  </si>
  <si>
    <t>234</t>
  </si>
  <si>
    <t>213</t>
  </si>
  <si>
    <t>236</t>
  </si>
  <si>
    <t>215</t>
  </si>
  <si>
    <t>238</t>
  </si>
  <si>
    <t>240</t>
  </si>
  <si>
    <t>D6</t>
  </si>
  <si>
    <t>217</t>
  </si>
  <si>
    <t>219</t>
  </si>
  <si>
    <t>244</t>
  </si>
  <si>
    <t>221</t>
  </si>
  <si>
    <t>222</t>
  </si>
  <si>
    <t>246</t>
  </si>
  <si>
    <t>223</t>
  </si>
  <si>
    <t>248</t>
  </si>
  <si>
    <t>225</t>
  </si>
  <si>
    <t>250</t>
  </si>
  <si>
    <t>227</t>
  </si>
  <si>
    <t>252</t>
  </si>
  <si>
    <t>229</t>
  </si>
  <si>
    <t>254</t>
  </si>
  <si>
    <t>231</t>
  </si>
  <si>
    <t>256</t>
  </si>
  <si>
    <t>233</t>
  </si>
  <si>
    <t>258</t>
  </si>
  <si>
    <t>235</t>
  </si>
  <si>
    <t>D7</t>
  </si>
  <si>
    <t>SO.231</t>
  </si>
  <si>
    <t>237</t>
  </si>
  <si>
    <t>239</t>
  </si>
  <si>
    <t>241</t>
  </si>
  <si>
    <t>242</t>
  </si>
  <si>
    <t>243</t>
  </si>
  <si>
    <t>245</t>
  </si>
  <si>
    <t>247</t>
  </si>
  <si>
    <t>249</t>
  </si>
  <si>
    <t>251</t>
  </si>
  <si>
    <t>253</t>
  </si>
  <si>
    <t>255</t>
  </si>
  <si>
    <t>257</t>
  </si>
  <si>
    <t>Optický pigtail singlemode OS2, 9/125, konektor SC/PC, délka 1m</t>
  </si>
  <si>
    <t>Ochrana optických svárů</t>
  </si>
  <si>
    <t>Kazeta pro uložení 12 optických svárů</t>
  </si>
  <si>
    <t>D8</t>
  </si>
  <si>
    <t>SO.231 areál</t>
  </si>
  <si>
    <t>-1296218767</t>
  </si>
  <si>
    <t>103830458</t>
  </si>
  <si>
    <t>1822983952</t>
  </si>
  <si>
    <t>SFP transceivery BX-100-20-W4-L, 100BaseBX (200M), Tx1310nm/Rx1550nm, MM/SM univerzální, WDM (obousměrná komunikace po jednom vláknu), rozsah pracovních teplot od -40 do +70 °C, -, 3.3VDC, optický konektor SC/PC</t>
  </si>
  <si>
    <t>SFP transceivery BX-100-20-W5-L, 100BaseBX (200M), Tx1550nm/Rx1310nm, MM/SM univerzální, WDM (obousměrná komunikace po jednom vláknu), rozsah pracovních teplot od -40 do +70 °C, -, 3.3VDC, optický konektor SC/PC</t>
  </si>
  <si>
    <t>Zemní práce</t>
  </si>
  <si>
    <t>131303109</t>
  </si>
  <si>
    <t>Hloubení zapažených i nezapažených jam ručním nebo pneumatickým nářadím s urovnáním dna do předepsaného profilu a spádu v horninách tř. 4 Příplatek k cenám za lepivost horniny tř. 4</t>
  </si>
  <si>
    <t>215901101</t>
  </si>
  <si>
    <t>Zhutnění podloží pod násypy z rostlé horniny tř. 1 až 4 z hornin soudružných do 92 % PS a nesoudržných sypkých relativní ulehlosti I(d) do 0,8</t>
  </si>
  <si>
    <t>HZS3222.R1</t>
  </si>
  <si>
    <t>1101806_3 - ČEPRO Potěhy - kamerový sytém</t>
  </si>
  <si>
    <t xml:space="preserve">    D2 - SO.220</t>
  </si>
  <si>
    <t xml:space="preserve">    D3 - SO.580</t>
  </si>
  <si>
    <t xml:space="preserve">    D4 - SO.250</t>
  </si>
  <si>
    <t xml:space="preserve">    D5 - SO.231</t>
  </si>
  <si>
    <t xml:space="preserve">    D6 - PS.231 podz. úložiště</t>
  </si>
  <si>
    <t xml:space="preserve">    D7 - SO.231 areál</t>
  </si>
  <si>
    <t xml:space="preserve">    D8 - Zemní práce</t>
  </si>
  <si>
    <t>CCTV100</t>
  </si>
  <si>
    <t>Instalace kamerového záznamu do 32 kamer bez zprovoznění klienta systému (jen server), konfigurace disků nebo pole, nahrání licencí, základní nastavení systému bez dat uživatelů</t>
  </si>
  <si>
    <t>975900299</t>
  </si>
  <si>
    <t>CCTV049</t>
  </si>
  <si>
    <t>NVR kamerový záznam do 32 kamer; max. rozlišení záznamu 12 Mpx; 8x HDD slot s RAID 0/1/5/10; max. velikost HDD 8TB, video výstup: 2x HDMI s rozlišením až 4K; 16x alarm IN / 4x alarm OUT, Audio In / Out: 1 / 2; Datová propustnost 320 (in) / 256 (out) Mbps, 2xRJ45 1Gbps, podpora komprese videa H.264 / H.264+ / H.265 / H.265+, provedení 2U, napájení 230VAC / 100-200W (v závislosti na počtu HDD),  funkce spolehlivé detekce osoby - Deep learning -  analýza s učícím mechanizmem pro eliminaci falešných poplachů,  (referenční typ např. typ iDS-9632NXI-I8/16S DeepinMind)</t>
  </si>
  <si>
    <t>CCTV101</t>
  </si>
  <si>
    <t>Instalace disku do záznamového zařízení NVR - fyzická instalace disku do zařízení</t>
  </si>
  <si>
    <t>1324173838</t>
  </si>
  <si>
    <t>CCTV055</t>
  </si>
  <si>
    <t>Pevný disk 8TB HDD, 256 MB cache, rozhraní: SATA III (určen pro nasazení do NAS, např. WD80PURZ)</t>
  </si>
  <si>
    <t>CCTV054</t>
  </si>
  <si>
    <t>Oživení kamerového záznamu, přidání a pojmenování kamer, nastavení streamů atd.</t>
  </si>
  <si>
    <t>563578548</t>
  </si>
  <si>
    <t>CCTV004</t>
  </si>
  <si>
    <t>Integrace kamerového systému do nadstavbového SW na pultu PCO na adrese Hněvice, Štětí</t>
  </si>
  <si>
    <t>-1314560941</t>
  </si>
  <si>
    <t>CCTV003</t>
  </si>
  <si>
    <t>Integrace kamerového systému do nadstavbového SW na pracovišti odboru bezpečnosti ("OBIA") na adrese Dělnická 213/12, Praha 7</t>
  </si>
  <si>
    <t>1109646590</t>
  </si>
  <si>
    <t>CCTV301</t>
  </si>
  <si>
    <t>SBI Slave licence pro připojení kamerového okruhu (maximálně 10 kamer)</t>
  </si>
  <si>
    <t>476139105</t>
  </si>
  <si>
    <t>CCTV302</t>
  </si>
  <si>
    <t>Integrace kamerového systému do grafické nadstavby SBI</t>
  </si>
  <si>
    <t>1701119250</t>
  </si>
  <si>
    <t>742330011</t>
  </si>
  <si>
    <t>Montáž strukturované kabeláže zařízení do rozvaděče switche, UPS, DVR, server bez nastavení</t>
  </si>
  <si>
    <t>800638403</t>
  </si>
  <si>
    <t>CCTV060</t>
  </si>
  <si>
    <t>Průmyslový switch kamerového systému s podporou kruhové topologie s 2x SFP porty, 4x COMBO SFP/Gigabit ethernet port, 1x gigabit ethernet port, 16x fast ethernet PoE port a IP watchdog, 1x RS485, 2x digitální vstup s podporou vyvážených smyček, externí zdroj napájení, 1x programovatelné relé, podpora vizualizačního softwaru, Event management s podporou: ovládání kamer přes HTTP/ONVIF, podpora SNMP, SMTP, SNTP, IGMP, 802.1X (referenční typ např. 2G-6S.1.16.F-UNIT/1U)</t>
  </si>
  <si>
    <t>CCTV102</t>
  </si>
  <si>
    <t>Montáž SFP modulu do switche vč. nastavení</t>
  </si>
  <si>
    <t>-175587696</t>
  </si>
  <si>
    <t>CCTV064</t>
  </si>
  <si>
    <t>CCTV065</t>
  </si>
  <si>
    <t>CCTV103</t>
  </si>
  <si>
    <t>Montáž napájecího zdroje pro switch, PoE injektor, transciever</t>
  </si>
  <si>
    <t>-55330674</t>
  </si>
  <si>
    <t>CCTV044</t>
  </si>
  <si>
    <t>Napájecí zdroj pro switch 2G-6S.1.16.F-UNIT/1U 48W/280W</t>
  </si>
  <si>
    <t>CCTV105</t>
  </si>
  <si>
    <t>Montáž vstupně/výstupní jednotky pro připojení přídavných modulů k NVR</t>
  </si>
  <si>
    <t>-31800330</t>
  </si>
  <si>
    <t>CCTV089</t>
  </si>
  <si>
    <t>Vstupně/výstupní jednotka IPLOG-GAMA, IPLOG-G3-05-RE8.2E-BOX, 1x FastEthernet RJ45, GSM/GPRS 2G/3G/4G modul, 2x SMA konektor pro ext. snténu, 2x 10bit alarmový /digitální vstup 5V, 8x relé (NOC), RS-485 pro připojení přídavných modulů, podpora EVENT MANAGEMENTu, rozšířené nástroje EVENT MANAGEMENTU o podporu ovládání až 32 IP kamer pomocí příkazů HTTP/CGI, napájení 10-60VDC, montáž na DIN lištu do RACKU</t>
  </si>
  <si>
    <t>CCTV106</t>
  </si>
  <si>
    <t>Montáž přídavného modulu k NVR</t>
  </si>
  <si>
    <t>-539148340</t>
  </si>
  <si>
    <t>CCTV061</t>
  </si>
  <si>
    <t>Přídavný modul pro systém IP LOG-GAMA, BI8.1-05-BOX, 3x digitální vstup 5V, 10x 10bit alarmový /digitální vstup 5V, 1x relé (NOC), 2x digitální výstup (OC NPN), průchozí RS-485, napájení 10-60VDC, montáž na DIN lištu do RACKU</t>
  </si>
  <si>
    <t>742230008</t>
  </si>
  <si>
    <t>Montáž kamerového systému spínavého zdroje s krytem a akumulátorem</t>
  </si>
  <si>
    <t>1962151194</t>
  </si>
  <si>
    <t>CCTV066</t>
  </si>
  <si>
    <t>Spínaný napájecí zdroj 48V/120W  s nastavitelným výstupním napětím až + 55VDC, pro napájení jednotek IPLOG, účinnost 90%, montáž na DIN lištu do RACKu</t>
  </si>
  <si>
    <t>CCTV109</t>
  </si>
  <si>
    <t>Montáž lišty do rozvaděče pro slaboproudé rozvody</t>
  </si>
  <si>
    <t>-1851062678</t>
  </si>
  <si>
    <t>CCTV062</t>
  </si>
  <si>
    <t>Přístrojová lišta DIN35 vč. montáže do standardního datového rozvaděče šírky 19"</t>
  </si>
  <si>
    <t>742330024</t>
  </si>
  <si>
    <t>Montáž strukturované kabeláže příslušenství a ostatní práce k rozvaděčům patch panelu 24 portů UTP/FTP</t>
  </si>
  <si>
    <t>1136174330</t>
  </si>
  <si>
    <t>CCTV056</t>
  </si>
  <si>
    <t>Propojovací patchpanel modulární 1U, 24 portů, příprava pro kabeláž cat. 6 FTP</t>
  </si>
  <si>
    <t>742330041.R1</t>
  </si>
  <si>
    <t>Montáž strukturované kabeláže zásuvek datových nebo modulů pod omítku, do nábytku, do parapetního žlabu nebo podlahové krabice jednozásuvky</t>
  </si>
  <si>
    <t>-2070266443</t>
  </si>
  <si>
    <t>CCTV031</t>
  </si>
  <si>
    <t>Keystone modul cat.6 FTP</t>
  </si>
  <si>
    <t>742330051</t>
  </si>
  <si>
    <t>Montáž strukturované kabeláže zásuvek datových popis portu zásuvky</t>
  </si>
  <si>
    <t>1073497035</t>
  </si>
  <si>
    <t>742330101</t>
  </si>
  <si>
    <t>Montáž strukturované kabeláže měření segmentu metalického s vyhotovením protokolu</t>
  </si>
  <si>
    <t>-1091023066</t>
  </si>
  <si>
    <t>CCTV107</t>
  </si>
  <si>
    <t>Montáž zaslepovacího modulu místo modulu keystone do zásuvky, podlahové krabice nebo patch panelu</t>
  </si>
  <si>
    <t>-149133165</t>
  </si>
  <si>
    <t>CCTV093</t>
  </si>
  <si>
    <t>Zaslepovací modul velikosti keystone modulu do modulárního patchpanelu, barva dle barvy patchpanelu</t>
  </si>
  <si>
    <t>742330023</t>
  </si>
  <si>
    <t>Montáž strukturované kabeláže příslušenství a ostatní práce k rozvaděčům vyvazovacíhoho panelu 1U</t>
  </si>
  <si>
    <t>267675113</t>
  </si>
  <si>
    <t>CCTV091</t>
  </si>
  <si>
    <t>Vyvazovací panel 1U</t>
  </si>
  <si>
    <t>742330022</t>
  </si>
  <si>
    <t>Montáž strukturované kabeláže příslušenství a ostatní práce k rozvaděčům napájecího panelu</t>
  </si>
  <si>
    <t>-1616240224</t>
  </si>
  <si>
    <t>CCTV043</t>
  </si>
  <si>
    <t>Napájecí panel 2U, 6x zásuvka, vč. vypínače a přepěťové ochrany</t>
  </si>
  <si>
    <t>742320051</t>
  </si>
  <si>
    <t>Montáž elektricky ovládaných zámků komunikačního tabla dveřního</t>
  </si>
  <si>
    <t>1127280912</t>
  </si>
  <si>
    <t>CCTV005</t>
  </si>
  <si>
    <t>IP interkom v designu FORCE, 4 tlačítka, HD kamera, 10W reproduktor, podpora protokolu SIP (2 kanály), audio (G.711, G.729, G.722, L16/16kHz), video (H.264 64 - 2048 kbit/s, H.263, H.263+, MJPEG), 2 integrované mikrofony, 10 W reproduktor třídy D, Fullduplex (AEC), kamera 1280x960px, napájení PoE 802.3af</t>
  </si>
  <si>
    <t>742320052</t>
  </si>
  <si>
    <t>Montáž elektricky ovládaných zámků komunikačního tabla instalační krabice s krytem</t>
  </si>
  <si>
    <t>-1004193960</t>
  </si>
  <si>
    <t>CCTV092</t>
  </si>
  <si>
    <t>Zápustná krabice pro montáž interkomu IP FORCE do zdi</t>
  </si>
  <si>
    <t>CCTV006</t>
  </si>
  <si>
    <t>IP interkom v designu SOLO, 1 tlačítko, HD kamera, povrchová montáž vč. rámečku, nikl, SIP 2.0 (RFC - 3261), integrovaný mikrofon, reproduktor 2W, napájení PoE 802.3af</t>
  </si>
  <si>
    <t>CCTV108</t>
  </si>
  <si>
    <t>Montáž venkovního reproduktoru pro ozvučovací systémy (do výšky 3m) - analogový systém nebo IP</t>
  </si>
  <si>
    <t>37334519</t>
  </si>
  <si>
    <t>CCTV086</t>
  </si>
  <si>
    <t>Venkovní IP reproduktor SIP SPEAKER HORN, 25W (při použití přídavného zdroje 24V/2A), RJ45, podpora IP PBX (SIP), kompatibilita s VMS díky ONVIF, PoE, IP67</t>
  </si>
  <si>
    <t>CCTV067</t>
  </si>
  <si>
    <t>Stabilizovaný napájecí zdroj 24V / 2A pro napájení SIP SPEAKERu</t>
  </si>
  <si>
    <t>CCTV104</t>
  </si>
  <si>
    <t>Montáž venkovn/vnitřní IP bullet/dome kamery vč. nastavení objektivu</t>
  </si>
  <si>
    <t>-1345037613</t>
  </si>
  <si>
    <t>CCTV083</t>
  </si>
  <si>
    <t>Venkovní IP Mini DOME kamera, 2MPix (1920 x 1080 ), monofokální objektiv 2,8mm, IR přísvit do 10m, reálné WDR 120dB, vysoká citlivost LightFighter, podpora H.264 / H.264+ / H.265 / H.265+, napájení PoE, IP66, IK08, bez WiFi</t>
  </si>
  <si>
    <t>CCTV081</t>
  </si>
  <si>
    <t>Venkovní IP bullet kamera pro čtení SPZ, 2MPix (1920 x 1080 při 50fps), motorický objektiv 2,8-12mm, IR přísvit do 50m, 3 video streamy s podporou H.264 / MJPEG, vysoká citlivost LightFighter s reálným WDR 120dB, vestavěné rozpoznání SPZ již v kameře, napájení PoE, IP 67</t>
  </si>
  <si>
    <t>153710368</t>
  </si>
  <si>
    <t>CCTV001</t>
  </si>
  <si>
    <t>DIN lišta pro montáž do rozvaděče</t>
  </si>
  <si>
    <t>SLA0501</t>
  </si>
  <si>
    <t>Montáž a zapojení propojovacího kabelu - UTP, koaxiální, optický</t>
  </si>
  <si>
    <t>1350363772</t>
  </si>
  <si>
    <t>CCTV052</t>
  </si>
  <si>
    <t>Optický patch kabel SM OS2, SC-SC, délka 5m</t>
  </si>
  <si>
    <t>CCTV042</t>
  </si>
  <si>
    <t>Metalický patch kabel cat.5e, různé délky (1-3m), modrá barva</t>
  </si>
  <si>
    <t>-699791763</t>
  </si>
  <si>
    <t>CCTV008</t>
  </si>
  <si>
    <t>Kabel cat. 6, FTP, LSOH, 300MHz</t>
  </si>
  <si>
    <t>CCTV009</t>
  </si>
  <si>
    <t>Kabel cat. 6, FTP, PE venkovní dvojitý plášť (vhodný pro uložení do země)</t>
  </si>
  <si>
    <t>-1595857601</t>
  </si>
  <si>
    <t>CCTV011</t>
  </si>
  <si>
    <t>137788937</t>
  </si>
  <si>
    <t>CCTV035</t>
  </si>
  <si>
    <t>-1399839205</t>
  </si>
  <si>
    <t>CCTV039</t>
  </si>
  <si>
    <t>742110011</t>
  </si>
  <si>
    <t>Montáž trubek elektroinstalačních plastových tuhých pro vnitřní rozvody uložených volně na příchytky</t>
  </si>
  <si>
    <t>2062214074</t>
  </si>
  <si>
    <t>CCTV073</t>
  </si>
  <si>
    <t>-1033886663</t>
  </si>
  <si>
    <t>CCTV068</t>
  </si>
  <si>
    <t>1859248211</t>
  </si>
  <si>
    <t>CCTV079</t>
  </si>
  <si>
    <t>CCTV078</t>
  </si>
  <si>
    <t>165397360</t>
  </si>
  <si>
    <t>CCTV057</t>
  </si>
  <si>
    <t>Průmyslový switch 3. generace pro kruhovou topologii s 2x SFP slot, 1x GE port, 4x Fast Ethernet port s PoE 25W (2 porty až 60W), přepěťové ochrany FE portů 1000A, 2x DI s podporou vyvážených smyček, 1x programovatelné NO/NC RELÉ výstup, 2x RS485, USB port pro lokální management, redundantní vstup napájení, přepěťové ochrany na všech vstupech, EVENT MANAGEMENT: SMTP, TCP eventy, ETH eventy, HTTP klient (řízení kamer), 8x IPWatchdog, provozní teplota –40…+70°C, VLAN, QoS, IGMP, SNMPv2/v3, SNTP, instalace na DIN lištu, 48VDC (referenční typ např. 2G-2S.1.4.F-BOX-PoE-PP)</t>
  </si>
  <si>
    <t>-229740267</t>
  </si>
  <si>
    <t>-613597229</t>
  </si>
  <si>
    <t>1915718801</t>
  </si>
  <si>
    <t>CCTV051</t>
  </si>
  <si>
    <t>Optický patch kabel SM OS2, SC-SC, délka 3m</t>
  </si>
  <si>
    <t>Montáž strukturované kabeláže rozvaděče nástěnného</t>
  </si>
  <si>
    <t>-1798978329</t>
  </si>
  <si>
    <t>CCTV045</t>
  </si>
  <si>
    <t>Nástěnný rozvaděč pro ukončení datové kabeláže RACK, rozměry 600 (šířka) x 500 (hloubka) x 18U (výška cca 950mm)</t>
  </si>
  <si>
    <t>-1668017573</t>
  </si>
  <si>
    <t>773776883</t>
  </si>
  <si>
    <t>1170449699</t>
  </si>
  <si>
    <t>-11130556</t>
  </si>
  <si>
    <t>10044664</t>
  </si>
  <si>
    <t>553380120</t>
  </si>
  <si>
    <t>1586299485</t>
  </si>
  <si>
    <t>1471222595</t>
  </si>
  <si>
    <t>2132629370</t>
  </si>
  <si>
    <t>CCTV082</t>
  </si>
  <si>
    <t>Venkovní IP bullet kamera, 2MPix (1920 x 1080 při 50fps), motorický objektiv 2,8-12mm, světelnost objektivu F1.2, IR přísvit do 50m, 5 video streamů s podporou H.264 / H.264+ / H.265 / H.265+, vysoká citlivost DarkFighter s reálným WDR 140dB, funkce Deep learning pro přesnější klasifikaci objektů, video analytické funkce jako je např. překročení čáry, detekce narušení, vstup a výstup ze zóny a pod., napájení PoE, IP 67, IK10 (referenční typ např. DS-2CD7A26G0-IZS)</t>
  </si>
  <si>
    <t>CCTV110</t>
  </si>
  <si>
    <t>Montáž konzole (redukce) pro kameru na sloup nebo výložník</t>
  </si>
  <si>
    <t>-992595683</t>
  </si>
  <si>
    <t>CCTV063</t>
  </si>
  <si>
    <t>Redukce pro montáž BULLET kamery na trubkový výložník</t>
  </si>
  <si>
    <t>CCTV080</t>
  </si>
  <si>
    <t>Venkovní IP bullet kamera do výbušného prostředí , 4MPix (2560 x 1440 při 25fps), monofokální objektiv (ohnisková vzdálenost objektivu bude určena při kamerových zkouškách přímo na místě), IR přísvit do 30m,  3 video streamy s podporou H.264 / H.264+ / H.265 / H.265+ , vysoká citlivost s reálným WDR 120dB, napájení PoE nebo 230VAC, IP 68, splňuje normy ATEX, IECEx (II 2 G EX db IIC T6 Gb, II2 2D Ex tb IIC T80°C Db IP68), (referenční typ např. DS-2XE6242F-IS)</t>
  </si>
  <si>
    <t>CCTV111</t>
  </si>
  <si>
    <t>Montáž výložníku pro kameru do prostředí Ex</t>
  </si>
  <si>
    <t>-1486909296</t>
  </si>
  <si>
    <t>CCTV048</t>
  </si>
  <si>
    <t>Nerezový výložník pro montáž kamery BULLET do výbušného porstředí na stěnu/na strop</t>
  </si>
  <si>
    <t>CCTV028</t>
  </si>
  <si>
    <t>Kamerová zkouška pro určení přesné polohy kamer v objektu SO.220</t>
  </si>
  <si>
    <t>-389175251</t>
  </si>
  <si>
    <t>-276317729</t>
  </si>
  <si>
    <t>2138488336</t>
  </si>
  <si>
    <t>-1882636721</t>
  </si>
  <si>
    <t>1558926871</t>
  </si>
  <si>
    <t>795386994</t>
  </si>
  <si>
    <t>CCTV047</t>
  </si>
  <si>
    <t>Nerezový výložník pro montáž kamery BULLET do výbušného porstředí na stěnu</t>
  </si>
  <si>
    <t>-1700367749</t>
  </si>
  <si>
    <t>1241788705</t>
  </si>
  <si>
    <t>-1142998742</t>
  </si>
  <si>
    <t>503024029</t>
  </si>
  <si>
    <t>CCTV084</t>
  </si>
  <si>
    <t>Venkovní IP PTZ kamera , 2MPix (1920 x 1080 při 25fps), motorický objektiv 5,7 - 205,2 mm , IR přísvit do 200m,  3 video streamy s podporou H.264 / H.264+ / H.265 / H.265+ , vysoká citlivost DarkFighter s reálným WDR 120dB, funkce SmartTracking v2.0, pokročilá Deep learning videoanalýza, napájení HiPoE nebo 24VAC (cca 50-60W), IP 66, IK10, integrovaný stěrač objektivu, (referenční typ např. DS-2DF8236IX-AELW 36x)</t>
  </si>
  <si>
    <t>CCTV112</t>
  </si>
  <si>
    <t>Montáž konzole (držáku, redukce) pro PTZ kamery na sloup</t>
  </si>
  <si>
    <t>333700344</t>
  </si>
  <si>
    <t>CCTV002</t>
  </si>
  <si>
    <t>Držák pro montáž PTZ kamery na kamerový sloup, vč. vnitřního prostoru pro napojení kabelů (referenční typ např. DS-1602ZJ-box-pole)</t>
  </si>
  <si>
    <t>610253493</t>
  </si>
  <si>
    <t>CCTV113</t>
  </si>
  <si>
    <t>Montáž venkovního atypického rozvaděče pro slaboproudé rozvody vč. zapojení</t>
  </si>
  <si>
    <t>2073475860</t>
  </si>
  <si>
    <t>CCTV087</t>
  </si>
  <si>
    <t>Venkovní oceloplechový rozvaděč OH4320 - C4.A12.P481 s krytím IP66, rozměry 400x300x200, certifikace dle EN 61439-1 (dodávka vč. kusové zkoušky rozvaděče), vhodný pro venkovní instalaci switchů, rozvaděč vybaven dvěma dvoupólovými jističi 6A s char. C, přepěťovou ochranou 1. a 2. stupně, bez proudového chrániče, s instalovanou zásuvkou 230V (jištěnou druhým jističem 6A/C). V rozvaděči je instalován nezálohovaný spínaný napájecí zdroj 48V/120W (pro switch a kameru) s možností navýšení napětí až na 56V a napájecí zdroj 24V / 2A pro napájení venkovního IP tlakového reproduktoru. V rozvaděči je instalován držák pro opt. kazetu na uložení opt. svárů.  Rozvaděč obsahuje mechanický dveřní kontakt signalizující otevření a dveře rozvaděče jsou opatřeny zámkem s klíčem (tedy nikoli čtyřhranem, motýlkem a pod), montážní přípravek pro montáž na sloup</t>
  </si>
  <si>
    <t>-610300596</t>
  </si>
  <si>
    <t>CCTV058</t>
  </si>
  <si>
    <t>Průmyslový switch 3. generace pro kruhovou topologii s 2x SFP slot, 2x FE PoE++ (60W) port s 1kA přepěťovou ochranou, 2x DI s podporou vyvážených smyček, 1x programovatelné NO/NC RELÉ výstup, 2x RS485, USB port pro lokální management, redundantní vstup napájení, přepěťové ochrany na všech vstupech, EVENT MANAGEMENT: SMTP, TCP eventy, ETH eventy, HTTP klient (řízení kamer), 8x IPWatchdog.... , provozní teplota –40…+70°C, VLAN, QoS, IGMP, SNMPv2/v3, SNTP, instalace na DIN lištu, 48VDC/56VDC (referenční typ např. 2G-2S.0.2.F-BOX-PoE-PP )</t>
  </si>
  <si>
    <t>-232273583</t>
  </si>
  <si>
    <t>SLA101</t>
  </si>
  <si>
    <t>Svár optického vlákna - SM, MM</t>
  </si>
  <si>
    <t>1969052160</t>
  </si>
  <si>
    <t>742330102</t>
  </si>
  <si>
    <t>Montáž strukturované kabeláže měření segmentu optického, měření útlumu, 2 okna</t>
  </si>
  <si>
    <t>-677471484</t>
  </si>
  <si>
    <t>CCTV053</t>
  </si>
  <si>
    <t>CCTV050</t>
  </si>
  <si>
    <t>SLA102</t>
  </si>
  <si>
    <t>Montáž optické kazety do vany nebo boxu</t>
  </si>
  <si>
    <t>-593903384</t>
  </si>
  <si>
    <t>CCTV030</t>
  </si>
  <si>
    <t>-1717464899</t>
  </si>
  <si>
    <t>-659704676</t>
  </si>
  <si>
    <t>-334400311</t>
  </si>
  <si>
    <t>210070011</t>
  </si>
  <si>
    <t>Montáž podpěrek a průchodek podpěrek vnitřních do 1 kV</t>
  </si>
  <si>
    <t>-2129613484</t>
  </si>
  <si>
    <t>CCTV027</t>
  </si>
  <si>
    <t>Kabelová průchodna s krytím IP44</t>
  </si>
  <si>
    <t>-868615869</t>
  </si>
  <si>
    <t>-443385480</t>
  </si>
  <si>
    <t>2132872955</t>
  </si>
  <si>
    <t>-1305491940</t>
  </si>
  <si>
    <t>742410001</t>
  </si>
  <si>
    <t>Montáž rozhlasu systémového zesilovače</t>
  </si>
  <si>
    <t>1895294324</t>
  </si>
  <si>
    <t>CCTV090</t>
  </si>
  <si>
    <t>Výkonový audio zesilovač 500W, výstup 100V nebo 8 Ohm, zesilovač pracuje ve třídě D účinností 87 %, podpora technologie NetAudio, konektivita do VoIP, SIP, vzdálená i lokální administrace, API, Syslog, datový tok32 – 320 kb/s, zesilovač je určen pro vestavbu do 19" rozvaděče, minimum ovládacích prvků, manuální stavení maximální hlasitosti trimrem na zadním panelu, vestavěný limiter proti přebuzení, napájení zesilovače pomocí interního spínaného zdroje s účinností 92 %, korekce účiníku APFC,</t>
  </si>
  <si>
    <t>350086966</t>
  </si>
  <si>
    <t>CCTV046</t>
  </si>
  <si>
    <t>Nástěnný rozvaděč pro ukončení datové kabeláže RACK, rozměry 600 (šířka) x 500 (hloubka) x 18U (výška cca 950mm))</t>
  </si>
  <si>
    <t>-846349498</t>
  </si>
  <si>
    <t>108755221</t>
  </si>
  <si>
    <t>1590373857</t>
  </si>
  <si>
    <t>-411700591</t>
  </si>
  <si>
    <t>-870903316</t>
  </si>
  <si>
    <t>280091399</t>
  </si>
  <si>
    <t>1558526909</t>
  </si>
  <si>
    <t>-889982005</t>
  </si>
  <si>
    <t>168792334</t>
  </si>
  <si>
    <t>-1516194585</t>
  </si>
  <si>
    <t>CCTV038</t>
  </si>
  <si>
    <t>1958789115</t>
  </si>
  <si>
    <t>CCTV040</t>
  </si>
  <si>
    <t>PS.231 podz. úložiště</t>
  </si>
  <si>
    <t>-570755694</t>
  </si>
  <si>
    <t>Poznámka k položce:
PS.231 podz. úložiště</t>
  </si>
  <si>
    <t>CCTV029</t>
  </si>
  <si>
    <t>Kamerová zkouška pro určení přesné polohy kamer v objektu PS.231</t>
  </si>
  <si>
    <t>-230600648</t>
  </si>
  <si>
    <t>1347264159</t>
  </si>
  <si>
    <t>CCTV088</t>
  </si>
  <si>
    <t>Venkovní tlakový reentrantní směrový reproduktor pro ozvučení oploceného areálu podzemního úložiště, napojení na linkový 100V rozvod, citlivost 115dB, 50-30W RMS, impedance min. 200ohm, frekv. rozsah 90Hz - 20kHz, hmotnost 4,5kg</t>
  </si>
  <si>
    <t>SLA150</t>
  </si>
  <si>
    <t>Montáž konzole pro reproduktor na stěnu/sloup</t>
  </si>
  <si>
    <t>-92180886</t>
  </si>
  <si>
    <t>CCTV032</t>
  </si>
  <si>
    <t>Konzola pro montáž reproduktorů na stěnu</t>
  </si>
  <si>
    <t>1869656107</t>
  </si>
  <si>
    <t>396284507</t>
  </si>
  <si>
    <t>CCTV010</t>
  </si>
  <si>
    <t>Kabel CY-JZ 3x2,5 stíněný (100V reproduktorová linka)</t>
  </si>
  <si>
    <t>864443593</t>
  </si>
  <si>
    <t>2020559637</t>
  </si>
  <si>
    <t>CCTV072</t>
  </si>
  <si>
    <t>1919064957</t>
  </si>
  <si>
    <t>1707807417</t>
  </si>
  <si>
    <t>CCTV085</t>
  </si>
  <si>
    <t>-733905440</t>
  </si>
  <si>
    <t>CCTV087.1</t>
  </si>
  <si>
    <t>Venkovní oceloplechový rozvaděč OH4320 - C4.A12.P481 s krytím IP66, rozměry 400x300x200, certifikace dle EN 61439-1 (dodávka vč. kusové zkoušky rozvaděče), vhodný pro venkovní instalaci switchů, rozvaděč vybaven dvoupólovým jističem 6A s char. C, přepěťovou ochranou 1. a 2. stupně, bez proudového chrániče, bez zásuvky 230V. V rozvaděči je instalován nezálohovaný spínaný napájecí zdroj 48V/120W (pro switch a kameru) s možností navýšení napětí až na 56V. V rozvaděči je instalován držák pro opt. kazetu na uložení opt. svárů. Rozvaděč obsahuje mechanický dveřní kontakt signalizující otevření a dveře rozvaděče jsou opatřeny zámkem s klíčem (tedy nikoli čtyřhranem, motýlkem a pod), montážní přípravek pro montáž na sloup</t>
  </si>
  <si>
    <t>1221755064</t>
  </si>
  <si>
    <t>CCTV059</t>
  </si>
  <si>
    <t>941645441</t>
  </si>
  <si>
    <t>-817960875</t>
  </si>
  <si>
    <t>-148044020</t>
  </si>
  <si>
    <t>SLA050</t>
  </si>
  <si>
    <t>Montáž LAN extenderu, vč. zkoušky a nastavení</t>
  </si>
  <si>
    <t>1173154433</t>
  </si>
  <si>
    <t>CCTV033</t>
  </si>
  <si>
    <t>LAN extender, napájen přes PoE, umožňoje přenášet PoE napájení až ke koncovémo zařízení, prodloužení LAN o dalších 90m při zachování 100BASE-TX FULL DUPLEX, montáž do PVC krabice při krytí IP65</t>
  </si>
  <si>
    <t>-664208325</t>
  </si>
  <si>
    <t>-40020689</t>
  </si>
  <si>
    <t>658342907</t>
  </si>
  <si>
    <t>-1299757655</t>
  </si>
  <si>
    <t>1289110037</t>
  </si>
  <si>
    <t>-769623222</t>
  </si>
  <si>
    <t>0,3*0,55*10</t>
  </si>
  <si>
    <t>2003222977</t>
  </si>
  <si>
    <t>409962653</t>
  </si>
  <si>
    <t>0,3*0,25*10</t>
  </si>
  <si>
    <t>1053051669</t>
  </si>
  <si>
    <t>0,3*0,2*10</t>
  </si>
  <si>
    <t>-2145713389</t>
  </si>
  <si>
    <t>0,12*2 'Přepočtené koeficientem množství</t>
  </si>
  <si>
    <t>1133865892</t>
  </si>
  <si>
    <t>0,1*0,3*10,0</t>
  </si>
  <si>
    <t>-1889372461</t>
  </si>
  <si>
    <t>490459796</t>
  </si>
  <si>
    <t>10*2,0*0,15</t>
  </si>
  <si>
    <t>-1503945038</t>
  </si>
  <si>
    <t>-1260197139</t>
  </si>
  <si>
    <t>1167418981</t>
  </si>
  <si>
    <t>-2065808385</t>
  </si>
  <si>
    <t>824108602</t>
  </si>
  <si>
    <t>239405378</t>
  </si>
  <si>
    <t>0,67*2</t>
  </si>
  <si>
    <t>-1521237200</t>
  </si>
  <si>
    <t>10*2-10*1,1</t>
  </si>
  <si>
    <t>3634297</t>
  </si>
  <si>
    <t>CCTV209</t>
  </si>
  <si>
    <t>Dohledání kabelového vedení - zemní sonda - výkopek, zához a pomocné práce</t>
  </si>
  <si>
    <t>-2048641132</t>
  </si>
  <si>
    <t>Hodinové zúčtovací sazby - zprovoznění slaboproudých systému - programování, oživení, zprovoznění._x000D_
Komplet za obor CCTV</t>
  </si>
  <si>
    <t>-22331774</t>
  </si>
  <si>
    <t>Hodinové zúčtovací sazby montáží technologických zařízení na stavebních objektech montér slaboproudých zařízení odborný._x000D_
Ostatní práce se zapojením a nastavením systému výše neuvedené._x000D_
Komplet za obor CCTV</t>
  </si>
  <si>
    <t>-855177668</t>
  </si>
  <si>
    <t>Hodinové zúčtovací sazby ostatních profesí revizní a kontrolní činnost revizní technik specialista._x000D_
Revize - funkční zkouška systému CCTV</t>
  </si>
  <si>
    <t>44778595</t>
  </si>
  <si>
    <t>1393637480</t>
  </si>
  <si>
    <t>1866826940</t>
  </si>
  <si>
    <t>Příprava staveniště._x000D_
Speciální práce spojené s přípravou staveniště na danou technologii (zajištění provizrního chodu, provizorní přepojení atd.)_x000D_
Komplet za obor CCTV</t>
  </si>
  <si>
    <t>1497304713</t>
  </si>
  <si>
    <t>Inženýrská činnost._x000D_
Další odborná činnost potřebná k realizaci díla zahrnující školení, konzultace, komunikaci se zadavatelem apd._x000D_
Komplet za obor CCTV</t>
  </si>
  <si>
    <t>-38488641</t>
  </si>
  <si>
    <t>Zkoušky a ostatní měření._x000D_
Odborné zkoušky a měřen na dané technologii zahrnující testování kabelových segmentů, funkční a provozní zkoušky částí systému atd._x000D_
Komplet za obor CCTV</t>
  </si>
  <si>
    <t>1201583042</t>
  </si>
  <si>
    <t>Kompletační a koordinační činnost._x000D_
Speciální kompletační a koordinační činnost pro danou technologii._x000D_
Komplet za obor CCTV</t>
  </si>
  <si>
    <t>-1817031110</t>
  </si>
  <si>
    <t>Provozní vlivy_x000D_
Další provozní vlivy - ztížené podmínky při montážích v objektu se zvýšenou ostrahou nebo ze zvláštním určením po celou dobu stavby._x000D_
Komplet za obor CCTV</t>
  </si>
  <si>
    <t>-529258035</t>
  </si>
  <si>
    <t>Ostatní náklady_x000D_
Ostatní speciální náklady zahrnující práce a dodávky výše neuvedené potřené ke zhotovení díla._x000D_
Komplet za obor CCTV</t>
  </si>
  <si>
    <t>-1526199104</t>
  </si>
  <si>
    <t>Stroje a zařízení nevyžadující montáž_x000D_
Speciální stroje a zařízen potřebné pro realizaci díla._x000D_
Komplet za obor CCTV</t>
  </si>
  <si>
    <t>-921547774</t>
  </si>
  <si>
    <t>Náklady na zkušební provoz._x000D_
Speciálná náklady za zkušební provoz dané technologie._x000D_
Komplet za obor CCTV</t>
  </si>
  <si>
    <t>-539596161</t>
  </si>
  <si>
    <t>VÝKAZ VÝMĚR</t>
  </si>
  <si>
    <t>STAVBA:</t>
  </si>
  <si>
    <t>Automatizace skladu Potěhy</t>
  </si>
  <si>
    <t>INVESTOR:</t>
  </si>
  <si>
    <t>ČEPRO a.s.</t>
  </si>
  <si>
    <t xml:space="preserve">MÍSTO STAVBY: </t>
  </si>
  <si>
    <t>OBJEDNATEL:</t>
  </si>
  <si>
    <t>ČÁST STAVBY:</t>
  </si>
  <si>
    <t>PROVOZNÍ SOUBOR:</t>
  </si>
  <si>
    <t>STAVEBNÍ OBJEKT:</t>
  </si>
  <si>
    <t>STUPEŇ:</t>
  </si>
  <si>
    <t>DPS - Dokumentace pro provedení stavby</t>
  </si>
  <si>
    <t>KÓD ZAKÁZKY:</t>
  </si>
  <si>
    <t>PRJ1810275</t>
  </si>
  <si>
    <t>ARCHIVNÍ ČÍSLO:</t>
  </si>
  <si>
    <t xml:space="preserve"> PD - DPS</t>
  </si>
  <si>
    <t>07/2019</t>
  </si>
  <si>
    <t>Veselý</t>
  </si>
  <si>
    <t>Sedláček</t>
  </si>
  <si>
    <t>R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</si>
  <si>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</si>
  <si>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</si>
  <si>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</si>
  <si>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</si>
  <si>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</si>
  <si>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>D1810275T250</t>
  </si>
  <si>
    <t>D.2.5 - Část CCTV</t>
  </si>
  <si>
    <t>ČEPRO,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</si>
</sst>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  <numFmt numFmtId="167" formatCode="#,##0.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\$#,##0\ ;\(\$#,##0\)"/>
    <numFmt numFmtId="171" formatCode="0.0#"/>
    <numFmt numFmtId="172" formatCode="_(* #,##0_);_(* \(#,##0\);_(* &quot;-&quot;_);_(@_)"/>
    <numFmt numFmtId="173" formatCode="_-* #,##0.00\ [$€]_-;\-* #,##0.00\ [$€]_-;_-* &quot;-&quot;??\ [$€]_-;_-@_-"/>
  </numFmts>
  <fonts count="75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sz val="10"/>
      <color indexed="2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8"/>
      <name val="Helv"/>
    </font>
    <font>
      <b/>
      <sz val="12"/>
      <name val="Helv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8"/>
      <name val="Times New Roman CE"/>
    </font>
    <font>
      <b/>
      <sz val="11"/>
      <color indexed="63"/>
      <name val="Calibri"/>
      <family val="2"/>
      <charset val="238"/>
    </font>
    <font>
      <sz val="12"/>
      <name val="Helv"/>
    </font>
    <font>
      <sz val="11"/>
      <name val="‚l‚r ‚oSVbN"/>
      <charset val="12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0"/>
      <name val="Times New Roman CE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Times New Roman CE"/>
      <family val="1"/>
      <charset val="238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37" fillId="0" borderId="0" applyNumberFormat="0" applyFill="0" applyBorder="0" applyAlignment="0" applyProtection="0"/>
    <xf numFmtId="0" fontId="38" fillId="0" borderId="1"/>
    <xf numFmtId="0" fontId="2" fillId="0" borderId="1"/>
    <xf numFmtId="0" fontId="39" fillId="7" borderId="1" applyNumberFormat="0" applyBorder="0" applyAlignment="0" applyProtection="0"/>
    <xf numFmtId="0" fontId="40" fillId="8" borderId="1" applyNumberFormat="0" applyBorder="0" applyAlignment="0" applyProtection="0"/>
    <xf numFmtId="0" fontId="40" fillId="8" borderId="1" applyNumberFormat="0" applyBorder="0" applyAlignment="0" applyProtection="0"/>
    <xf numFmtId="0" fontId="39" fillId="9" borderId="1" applyNumberFormat="0" applyBorder="0" applyAlignment="0" applyProtection="0"/>
    <xf numFmtId="0" fontId="39" fillId="10" borderId="1" applyNumberFormat="0" applyBorder="0" applyAlignment="0" applyProtection="0"/>
    <xf numFmtId="0" fontId="40" fillId="11" borderId="1" applyNumberFormat="0" applyBorder="0" applyAlignment="0" applyProtection="0"/>
    <xf numFmtId="0" fontId="40" fillId="12" borderId="1" applyNumberFormat="0" applyBorder="0" applyAlignment="0" applyProtection="0"/>
    <xf numFmtId="0" fontId="39" fillId="13" borderId="1" applyNumberFormat="0" applyBorder="0" applyAlignment="0" applyProtection="0"/>
    <xf numFmtId="0" fontId="39" fillId="13" borderId="1" applyNumberFormat="0" applyBorder="0" applyAlignment="0" applyProtection="0"/>
    <xf numFmtId="0" fontId="40" fillId="11" borderId="1" applyNumberFormat="0" applyBorder="0" applyAlignment="0" applyProtection="0"/>
    <xf numFmtId="0" fontId="40" fillId="14" borderId="1" applyNumberFormat="0" applyBorder="0" applyAlignment="0" applyProtection="0"/>
    <xf numFmtId="0" fontId="39" fillId="12" borderId="1" applyNumberFormat="0" applyBorder="0" applyAlignment="0" applyProtection="0"/>
    <xf numFmtId="0" fontId="39" fillId="7" borderId="1" applyNumberFormat="0" applyBorder="0" applyAlignment="0" applyProtection="0"/>
    <xf numFmtId="0" fontId="40" fillId="8" borderId="1" applyNumberFormat="0" applyBorder="0" applyAlignment="0" applyProtection="0"/>
    <xf numFmtId="0" fontId="40" fillId="12" borderId="1" applyNumberFormat="0" applyBorder="0" applyAlignment="0" applyProtection="0"/>
    <xf numFmtId="0" fontId="39" fillId="12" borderId="1" applyNumberFormat="0" applyBorder="0" applyAlignment="0" applyProtection="0"/>
    <xf numFmtId="0" fontId="39" fillId="15" borderId="1" applyNumberFormat="0" applyBorder="0" applyAlignment="0" applyProtection="0"/>
    <xf numFmtId="0" fontId="40" fillId="16" borderId="1" applyNumberFormat="0" applyBorder="0" applyAlignment="0" applyProtection="0"/>
    <xf numFmtId="0" fontId="40" fillId="8" borderId="1" applyNumberFormat="0" applyBorder="0" applyAlignment="0" applyProtection="0"/>
    <xf numFmtId="0" fontId="39" fillId="9" borderId="1" applyNumberFormat="0" applyBorder="0" applyAlignment="0" applyProtection="0"/>
    <xf numFmtId="0" fontId="39" fillId="17" borderId="1" applyNumberFormat="0" applyBorder="0" applyAlignment="0" applyProtection="0"/>
    <xf numFmtId="0" fontId="40" fillId="11" borderId="1" applyNumberFormat="0" applyBorder="0" applyAlignment="0" applyProtection="0"/>
    <xf numFmtId="0" fontId="40" fillId="18" borderId="1" applyNumberFormat="0" applyBorder="0" applyAlignment="0" applyProtection="0"/>
    <xf numFmtId="0" fontId="39" fillId="18" borderId="1" applyNumberFormat="0" applyBorder="0" applyAlignment="0" applyProtection="0"/>
    <xf numFmtId="0" fontId="41" fillId="19" borderId="1" applyNumberFormat="0" applyBorder="0" applyAlignment="0" applyProtection="0"/>
    <xf numFmtId="0" fontId="42" fillId="20" borderId="29" applyNumberFormat="0" applyAlignment="0" applyProtection="0"/>
    <xf numFmtId="3" fontId="43" fillId="0" borderId="1" applyFont="0" applyFill="0" applyBorder="0" applyAlignment="0" applyProtection="0"/>
    <xf numFmtId="168" fontId="44" fillId="0" borderId="1" applyFont="0" applyFill="0" applyBorder="0" applyAlignment="0" applyProtection="0"/>
    <xf numFmtId="169" fontId="44" fillId="0" borderId="1" applyFont="0" applyFill="0" applyBorder="0" applyAlignment="0" applyProtection="0"/>
    <xf numFmtId="170" fontId="43" fillId="0" borderId="1" applyFont="0" applyFill="0" applyBorder="0" applyAlignment="0" applyProtection="0"/>
    <xf numFmtId="171" fontId="44" fillId="21" borderId="1" applyFont="0" applyBorder="0"/>
    <xf numFmtId="172" fontId="45" fillId="0" borderId="1" applyFont="0" applyFill="0" applyBorder="0" applyAlignment="0" applyProtection="0"/>
    <xf numFmtId="43" fontId="44" fillId="0" borderId="1" applyFont="0" applyFill="0" applyBorder="0" applyAlignment="0" applyProtection="0"/>
    <xf numFmtId="0" fontId="43" fillId="0" borderId="1" applyFont="0" applyFill="0" applyBorder="0" applyAlignment="0" applyProtection="0"/>
    <xf numFmtId="0" fontId="46" fillId="22" borderId="1" applyNumberFormat="0" applyBorder="0" applyAlignment="0" applyProtection="0"/>
    <xf numFmtId="0" fontId="46" fillId="23" borderId="1" applyNumberFormat="0" applyBorder="0" applyAlignment="0" applyProtection="0"/>
    <xf numFmtId="0" fontId="46" fillId="24" borderId="1" applyNumberFormat="0" applyBorder="0" applyAlignment="0" applyProtection="0"/>
    <xf numFmtId="173" fontId="44" fillId="0" borderId="1" applyFont="0" applyFill="0" applyBorder="0" applyAlignment="0" applyProtection="0"/>
    <xf numFmtId="2" fontId="43" fillId="0" borderId="1" applyFont="0" applyFill="0" applyBorder="0" applyAlignment="0" applyProtection="0"/>
    <xf numFmtId="0" fontId="47" fillId="14" borderId="1" applyNumberFormat="0" applyBorder="0" applyAlignment="0" applyProtection="0"/>
    <xf numFmtId="0" fontId="48" fillId="0" borderId="1" applyNumberFormat="0" applyFill="0" applyBorder="0" applyAlignment="0" applyProtection="0"/>
    <xf numFmtId="0" fontId="49" fillId="0" borderId="1" applyNumberFormat="0" applyFill="0" applyBorder="0" applyAlignment="0" applyProtection="0"/>
    <xf numFmtId="0" fontId="50" fillId="0" borderId="30" applyNumberFormat="0" applyFill="0" applyAlignment="0" applyProtection="0"/>
    <xf numFmtId="0" fontId="50" fillId="0" borderId="1" applyNumberFormat="0" applyFill="0" applyBorder="0" applyAlignment="0" applyProtection="0"/>
    <xf numFmtId="0" fontId="51" fillId="13" borderId="31" applyNumberFormat="0" applyAlignment="0" applyProtection="0"/>
    <xf numFmtId="0" fontId="52" fillId="18" borderId="29" applyNumberFormat="0" applyAlignment="0" applyProtection="0"/>
    <xf numFmtId="0" fontId="53" fillId="0" borderId="32" applyNumberFormat="0" applyFill="0" applyAlignment="0" applyProtection="0"/>
    <xf numFmtId="0" fontId="54" fillId="0" borderId="1"/>
    <xf numFmtId="0" fontId="55" fillId="0" borderId="1"/>
    <xf numFmtId="0" fontId="56" fillId="25" borderId="1" applyNumberFormat="0" applyBorder="0" applyAlignment="0" applyProtection="0"/>
    <xf numFmtId="37" fontId="57" fillId="0" borderId="1"/>
    <xf numFmtId="0" fontId="58" fillId="0" borderId="1"/>
    <xf numFmtId="0" fontId="38" fillId="0" borderId="1"/>
    <xf numFmtId="0" fontId="44" fillId="0" borderId="1"/>
    <xf numFmtId="0" fontId="59" fillId="0" borderId="1"/>
    <xf numFmtId="0" fontId="60" fillId="11" borderId="33" applyNumberFormat="0" applyFont="0" applyAlignment="0" applyProtection="0"/>
    <xf numFmtId="0" fontId="61" fillId="20" borderId="34" applyNumberFormat="0" applyAlignment="0" applyProtection="0"/>
    <xf numFmtId="0" fontId="62" fillId="0" borderId="1"/>
    <xf numFmtId="40" fontId="63" fillId="0" borderId="1" applyFont="0" applyFill="0" applyBorder="0" applyAlignment="0" applyProtection="0"/>
    <xf numFmtId="38" fontId="63" fillId="0" borderId="1" applyFont="0" applyFill="0" applyBorder="0" applyAlignment="0" applyProtection="0"/>
    <xf numFmtId="0" fontId="64" fillId="0" borderId="1" applyNumberFormat="0" applyFill="0" applyBorder="0" applyAlignment="0" applyProtection="0"/>
    <xf numFmtId="0" fontId="43" fillId="0" borderId="35" applyNumberFormat="0" applyFont="0" applyFill="0" applyAlignment="0" applyProtection="0"/>
    <xf numFmtId="0" fontId="65" fillId="0" borderId="1" applyNumberFormat="0" applyFill="0" applyBorder="0" applyAlignment="0" applyProtection="0"/>
    <xf numFmtId="0" fontId="1" fillId="0" borderId="1"/>
    <xf numFmtId="0" fontId="38" fillId="0" borderId="1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4" fillId="4" borderId="0" xfId="0" applyFont="1" applyFill="1" applyBorder="1" applyAlignment="1" applyProtection="1">
      <alignment horizontal="left" vertical="center"/>
      <protection locked="0"/>
    </xf>
    <xf numFmtId="49" fontId="4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5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5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4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left" vertical="center"/>
    </xf>
    <xf numFmtId="0" fontId="5" fillId="6" borderId="10" xfId="0" applyFont="1" applyFill="1" applyBorder="1" applyAlignment="1">
      <alignment horizontal="right" vertical="center"/>
    </xf>
    <xf numFmtId="0" fontId="5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5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4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9" fillId="0" borderId="5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9" fillId="0" borderId="18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9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3" fillId="4" borderId="28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166" fontId="3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3" fillId="0" borderId="24" xfId="0" applyNumberFormat="1" applyFont="1" applyBorder="1" applyAlignment="1">
      <alignment vertical="center"/>
    </xf>
    <xf numFmtId="166" fontId="3" fillId="0" borderId="25" xfId="0" applyNumberFormat="1" applyFont="1" applyBorder="1" applyAlignment="1">
      <alignment vertical="center"/>
    </xf>
    <xf numFmtId="0" fontId="66" fillId="0" borderId="36" xfId="2" applyFont="1" applyBorder="1"/>
    <xf numFmtId="0" fontId="66" fillId="0" borderId="1" xfId="2" applyFont="1" applyBorder="1"/>
    <xf numFmtId="0" fontId="66" fillId="0" borderId="1" xfId="2" applyFont="1"/>
    <xf numFmtId="0" fontId="67" fillId="0" borderId="1" xfId="2" applyFont="1" applyBorder="1"/>
    <xf numFmtId="0" fontId="67" fillId="0" borderId="1" xfId="2" applyFont="1"/>
    <xf numFmtId="0" fontId="69" fillId="0" borderId="1" xfId="2" applyFont="1"/>
    <xf numFmtId="0" fontId="70" fillId="0" borderId="1" xfId="67" applyFont="1"/>
    <xf numFmtId="0" fontId="66" fillId="0" borderId="1" xfId="68" applyFont="1" applyBorder="1" applyAlignment="1">
      <alignment horizontal="left"/>
    </xf>
    <xf numFmtId="0" fontId="71" fillId="0" borderId="1" xfId="68" applyFont="1" applyFill="1" applyBorder="1" applyAlignment="1">
      <alignment horizontal="left"/>
    </xf>
    <xf numFmtId="0" fontId="72" fillId="0" borderId="1" xfId="67" applyFont="1" applyAlignment="1">
      <alignment horizontal="left" vertical="center"/>
    </xf>
    <xf numFmtId="0" fontId="67" fillId="0" borderId="1" xfId="68" applyFont="1" applyBorder="1" applyAlignment="1">
      <alignment horizontal="left"/>
    </xf>
    <xf numFmtId="0" fontId="67" fillId="0" borderId="1" xfId="68" applyFont="1"/>
    <xf numFmtId="0" fontId="67" fillId="0" borderId="1" xfId="68" applyFont="1" applyBorder="1" applyAlignment="1">
      <alignment horizontal="center"/>
    </xf>
    <xf numFmtId="0" fontId="67" fillId="0" borderId="1" xfId="2" applyFont="1" applyBorder="1" applyAlignment="1">
      <alignment horizontal="left"/>
    </xf>
    <xf numFmtId="0" fontId="67" fillId="0" borderId="1" xfId="2" applyFont="1" applyAlignment="1"/>
    <xf numFmtId="0" fontId="38" fillId="0" borderId="1" xfId="2" applyAlignment="1"/>
    <xf numFmtId="0" fontId="67" fillId="26" borderId="1" xfId="2" applyFont="1" applyFill="1"/>
    <xf numFmtId="0" fontId="67" fillId="26" borderId="1" xfId="68" applyFont="1" applyFill="1" applyBorder="1" applyAlignment="1">
      <alignment horizontal="left"/>
    </xf>
    <xf numFmtId="0" fontId="67" fillId="0" borderId="1" xfId="2" applyNumberFormat="1" applyFont="1" applyBorder="1" applyAlignment="1">
      <alignment horizontal="left"/>
    </xf>
    <xf numFmtId="0" fontId="67" fillId="0" borderId="1" xfId="2" applyFont="1" applyBorder="1" applyAlignment="1">
      <alignment horizontal="center"/>
    </xf>
    <xf numFmtId="0" fontId="73" fillId="0" borderId="37" xfId="2" applyFont="1" applyBorder="1" applyAlignment="1">
      <alignment horizontal="center"/>
    </xf>
    <xf numFmtId="0" fontId="74" fillId="0" borderId="37" xfId="2" applyFont="1" applyBorder="1" applyAlignment="1">
      <alignment horizontal="left"/>
    </xf>
    <xf numFmtId="0" fontId="73" fillId="0" borderId="37" xfId="2" applyFont="1" applyBorder="1" applyAlignment="1">
      <alignment horizontal="left"/>
    </xf>
    <xf numFmtId="0" fontId="73" fillId="0" borderId="38" xfId="2" applyFont="1" applyBorder="1" applyAlignment="1">
      <alignment horizontal="left"/>
    </xf>
    <xf numFmtId="0" fontId="73" fillId="0" borderId="39" xfId="2" applyFont="1" applyBorder="1" applyAlignment="1">
      <alignment horizontal="left"/>
    </xf>
    <xf numFmtId="0" fontId="73" fillId="0" borderId="40" xfId="2" applyFont="1" applyBorder="1" applyAlignment="1">
      <alignment horizontal="left"/>
    </xf>
    <xf numFmtId="0" fontId="73" fillId="0" borderId="1" xfId="2" applyFont="1"/>
    <xf numFmtId="0" fontId="73" fillId="0" borderId="41" xfId="2" applyFont="1" applyBorder="1" applyAlignment="1">
      <alignment horizontal="center"/>
    </xf>
    <xf numFmtId="0" fontId="73" fillId="0" borderId="41" xfId="2" applyFont="1" applyBorder="1" applyAlignment="1">
      <alignment horizontal="left"/>
    </xf>
    <xf numFmtId="0" fontId="73" fillId="0" borderId="42" xfId="2" applyFont="1" applyBorder="1" applyAlignment="1">
      <alignment horizontal="left"/>
    </xf>
    <xf numFmtId="0" fontId="73" fillId="0" borderId="43" xfId="2" applyFont="1" applyBorder="1" applyAlignment="1">
      <alignment horizontal="left"/>
    </xf>
    <xf numFmtId="0" fontId="73" fillId="0" borderId="44" xfId="2" applyFont="1" applyBorder="1" applyAlignment="1">
      <alignment horizontal="left"/>
    </xf>
    <xf numFmtId="0" fontId="73" fillId="0" borderId="45" xfId="2" applyFont="1" applyBorder="1" applyAlignment="1">
      <alignment horizontal="center"/>
    </xf>
    <xf numFmtId="0" fontId="73" fillId="0" borderId="45" xfId="2" applyFont="1" applyBorder="1" applyAlignment="1">
      <alignment horizontal="left"/>
    </xf>
    <xf numFmtId="49" fontId="73" fillId="0" borderId="45" xfId="2" applyNumberFormat="1" applyFont="1" applyBorder="1" applyAlignment="1">
      <alignment horizontal="center"/>
    </xf>
    <xf numFmtId="0" fontId="73" fillId="0" borderId="46" xfId="2" applyFont="1" applyBorder="1" applyAlignment="1">
      <alignment horizontal="left"/>
    </xf>
    <xf numFmtId="0" fontId="73" fillId="0" borderId="47" xfId="2" applyFont="1" applyBorder="1" applyAlignment="1">
      <alignment horizontal="left"/>
    </xf>
    <xf numFmtId="0" fontId="73" fillId="0" borderId="48" xfId="2" applyFont="1" applyBorder="1" applyAlignment="1">
      <alignment horizontal="left"/>
    </xf>
    <xf numFmtId="0" fontId="73" fillId="0" borderId="49" xfId="2" applyFont="1" applyBorder="1" applyAlignment="1">
      <alignment horizontal="center"/>
    </xf>
    <xf numFmtId="0" fontId="73" fillId="0" borderId="49" xfId="2" applyFont="1" applyBorder="1"/>
    <xf numFmtId="0" fontId="73" fillId="0" borderId="50" xfId="2" applyFont="1" applyBorder="1"/>
    <xf numFmtId="0" fontId="67" fillId="0" borderId="51" xfId="2" applyFont="1" applyBorder="1"/>
    <xf numFmtId="0" fontId="67" fillId="0" borderId="52" xfId="2" applyFont="1" applyBorder="1"/>
    <xf numFmtId="0" fontId="67" fillId="0" borderId="39" xfId="2" applyFont="1" applyBorder="1"/>
    <xf numFmtId="0" fontId="67" fillId="0" borderId="1" xfId="2" applyFont="1" applyBorder="1" applyAlignment="1">
      <alignment horizontal="center"/>
    </xf>
    <xf numFmtId="0" fontId="68" fillId="0" borderId="1" xfId="2" applyFont="1" applyAlignment="1">
      <alignment horizontal="center"/>
    </xf>
    <xf numFmtId="0" fontId="38" fillId="0" borderId="1" xfId="2" applyAlignment="1"/>
    <xf numFmtId="0" fontId="67" fillId="0" borderId="1" xfId="2" applyFont="1" applyBorder="1" applyAlignment="1">
      <alignment horizontal="center"/>
    </xf>
    <xf numFmtId="0" fontId="38" fillId="0" borderId="1" xfId="2" applyBorder="1" applyAlignment="1">
      <alignment horizont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5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4" fillId="0" borderId="0" xfId="0" applyFont="1" applyBorder="1" applyAlignment="1">
      <alignment horizontal="left" vertical="center"/>
    </xf>
    <xf numFmtId="0" fontId="0" fillId="0" borderId="0" xfId="0" applyBorder="1"/>
    <xf numFmtId="164" fontId="3" fillId="0" borderId="0" xfId="0" applyNumberFormat="1" applyFont="1" applyBorder="1" applyAlignment="1">
      <alignment horizontal="center" vertical="center"/>
    </xf>
    <xf numFmtId="49" fontId="4" fillId="4" borderId="0" xfId="0" applyNumberFormat="1" applyFont="1" applyFill="1" applyBorder="1" applyAlignment="1" applyProtection="1">
      <alignment horizontal="left" vertical="center"/>
      <protection locked="0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4" fillId="6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4" fillId="6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69">
    <cellStyle name="Accent1" xfId="4"/>
    <cellStyle name="Accent1 - 20%" xfId="5"/>
    <cellStyle name="Accent1 - 40%" xfId="6"/>
    <cellStyle name="Accent1 - 60%" xfId="7"/>
    <cellStyle name="Accent2" xfId="8"/>
    <cellStyle name="Accent2 - 20%" xfId="9"/>
    <cellStyle name="Accent2 - 40%" xfId="10"/>
    <cellStyle name="Accent2 - 60%" xfId="11"/>
    <cellStyle name="Accent3" xfId="12"/>
    <cellStyle name="Accent3 - 20%" xfId="13"/>
    <cellStyle name="Accent3 - 40%" xfId="14"/>
    <cellStyle name="Accent3 - 60%" xfId="15"/>
    <cellStyle name="Accent4" xfId="16"/>
    <cellStyle name="Accent4 - 20%" xfId="17"/>
    <cellStyle name="Accent4 - 40%" xfId="18"/>
    <cellStyle name="Accent4 - 60%" xfId="19"/>
    <cellStyle name="Accent5" xfId="20"/>
    <cellStyle name="Accent5 - 20%" xfId="21"/>
    <cellStyle name="Accent5 - 40%" xfId="22"/>
    <cellStyle name="Accent5 - 60%" xfId="23"/>
    <cellStyle name="Accent6" xfId="24"/>
    <cellStyle name="Accent6 - 20%" xfId="25"/>
    <cellStyle name="Accent6 - 40%" xfId="26"/>
    <cellStyle name="Accent6 - 60%" xfId="27"/>
    <cellStyle name="Bad" xfId="28"/>
    <cellStyle name="Calculation" xfId="29"/>
    <cellStyle name="Comma0" xfId="30"/>
    <cellStyle name="Currency [0]_1995" xfId="31"/>
    <cellStyle name="Currency_1995" xfId="32"/>
    <cellStyle name="Currency0" xfId="33"/>
    <cellStyle name="custom" xfId="34"/>
    <cellStyle name="čárky [0]_seznam doku" xfId="35"/>
    <cellStyle name="čárky 2" xfId="36"/>
    <cellStyle name="Date" xfId="37"/>
    <cellStyle name="Emphasis 1" xfId="38"/>
    <cellStyle name="Emphasis 2" xfId="39"/>
    <cellStyle name="Emphasis 3" xfId="40"/>
    <cellStyle name="Euro" xfId="41"/>
    <cellStyle name="Fixed" xfId="42"/>
    <cellStyle name="Good" xfId="43"/>
    <cellStyle name="Heading 1" xfId="44"/>
    <cellStyle name="Heading 2" xfId="45"/>
    <cellStyle name="Heading 3" xfId="46"/>
    <cellStyle name="Heading 4" xfId="47"/>
    <cellStyle name="Hypertextový odkaz" xfId="1" builtinId="8"/>
    <cellStyle name="Check Cell" xfId="48"/>
    <cellStyle name="Input" xfId="49"/>
    <cellStyle name="Linked Cell" xfId="50"/>
    <cellStyle name="NADPIS - Styl2" xfId="51"/>
    <cellStyle name="NADPIS - Styl3" xfId="52"/>
    <cellStyle name="Neutral" xfId="53"/>
    <cellStyle name="no dec" xfId="54"/>
    <cellStyle name="Normal_A1_T3" xfId="55"/>
    <cellStyle name="Normální" xfId="0" builtinId="0" customBuiltin="1"/>
    <cellStyle name="normální 2" xfId="3"/>
    <cellStyle name="Normální 2 2" xfId="56"/>
    <cellStyle name="normální 3" xfId="57"/>
    <cellStyle name="normální 4" xfId="2"/>
    <cellStyle name="normální 5" xfId="67"/>
    <cellStyle name="Normální 6" xfId="58"/>
    <cellStyle name="normální_COVER_VV" xfId="68"/>
    <cellStyle name="Note" xfId="59"/>
    <cellStyle name="Output" xfId="60"/>
    <cellStyle name="PEVNÝ1 - Styl1" xfId="61"/>
    <cellStyle name="Ś…‹ćŘ‚č [0.00]_laroux" xfId="62"/>
    <cellStyle name="Ś…‹ćŘ‚č_laroux" xfId="63"/>
    <cellStyle name="Sheet Title" xfId="64"/>
    <cellStyle name="Total" xfId="65"/>
    <cellStyle name="Warning Text" xfId="6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esz/AppData/Local/Temp/Temp1_v&#253;kazy%20v&#253;m&#283;r_6_v01.zip/v&#253;kazy%20v&#253;m&#283;r/D1810275T251-ROZPO&#268;ET-prem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 strana "/>
      <sheetName val="Rekapitulace stavby"/>
      <sheetName val="1101806_1 - ČEPRO Potěhy ..."/>
      <sheetName val="1101806_2 - ČEPRO Potěhy ..."/>
      <sheetName val="1101806_3 - ČEPRO Potěhy ..."/>
      <sheetName val="D1810275T251-ROZPOČET-premise"/>
    </sheetNames>
    <definedNames>
      <definedName name="nic" refersTo="#ODKAZ!"/>
      <definedName name="Rezerva" refersTo="#ODKAZ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showGridLines="0" view="pageLayout" topLeftCell="A10" zoomScaleNormal="100" zoomScaleSheetLayoutView="100" workbookViewId="0">
      <selection activeCell="H7" sqref="H7"/>
    </sheetView>
  </sheetViews>
  <sheetFormatPr defaultColWidth="9.33203125" defaultRowHeight="12.75"/>
  <cols>
    <col min="1" max="1" width="3" style="212" customWidth="1"/>
    <col min="2" max="2" width="30" style="212" customWidth="1"/>
    <col min="3" max="3" width="14.5" style="212" customWidth="1"/>
    <col min="4" max="4" width="15.1640625" style="212" customWidth="1"/>
    <col min="5" max="5" width="17.1640625" style="212" customWidth="1"/>
    <col min="6" max="7" width="4.33203125" style="212" customWidth="1"/>
    <col min="8" max="8" width="8.6640625" style="212" customWidth="1"/>
    <col min="9" max="9" width="11.33203125" style="212" customWidth="1"/>
    <col min="10" max="10" width="9" style="212" customWidth="1"/>
    <col min="11" max="16384" width="9.33203125" style="212"/>
  </cols>
  <sheetData>
    <row r="1" spans="1:16" s="210" customFormat="1">
      <c r="A1" s="208"/>
      <c r="B1" s="208"/>
      <c r="C1" s="208"/>
      <c r="D1" s="208"/>
      <c r="E1" s="208"/>
      <c r="F1" s="208"/>
      <c r="G1" s="208"/>
      <c r="H1" s="208"/>
      <c r="I1" s="208"/>
      <c r="J1" s="209"/>
    </row>
    <row r="2" spans="1:16">
      <c r="A2" s="211"/>
      <c r="B2" s="211"/>
      <c r="C2" s="211"/>
      <c r="D2" s="211"/>
      <c r="E2" s="211"/>
      <c r="F2" s="211"/>
      <c r="G2" s="211"/>
      <c r="H2" s="211"/>
      <c r="I2" s="211"/>
    </row>
    <row r="3" spans="1:16">
      <c r="A3" s="211"/>
      <c r="B3" s="211"/>
      <c r="C3" s="211"/>
      <c r="D3" s="211"/>
      <c r="E3" s="211"/>
      <c r="F3" s="211"/>
      <c r="G3" s="211"/>
      <c r="H3" s="211"/>
      <c r="I3" s="211"/>
    </row>
    <row r="4" spans="1:16">
      <c r="A4" s="211"/>
      <c r="B4" s="211"/>
      <c r="C4" s="211"/>
      <c r="D4" s="211"/>
      <c r="E4" s="211"/>
      <c r="F4" s="211"/>
      <c r="G4" s="211"/>
      <c r="H4" s="211"/>
      <c r="I4" s="211"/>
    </row>
    <row r="5" spans="1:16">
      <c r="A5" s="211"/>
      <c r="B5" s="211"/>
      <c r="C5" s="211"/>
      <c r="D5" s="211"/>
      <c r="E5" s="211"/>
      <c r="F5" s="211"/>
      <c r="G5" s="211"/>
      <c r="H5" s="211"/>
      <c r="I5" s="211"/>
    </row>
    <row r="6" spans="1:16">
      <c r="A6" s="211"/>
      <c r="B6" s="211"/>
      <c r="C6" s="211"/>
      <c r="D6" s="211"/>
      <c r="E6" s="211"/>
      <c r="F6" s="211"/>
      <c r="G6" s="211"/>
      <c r="H6" s="211"/>
      <c r="I6" s="211"/>
    </row>
    <row r="7" spans="1:16">
      <c r="A7" s="211"/>
      <c r="B7" s="211"/>
      <c r="C7" s="211"/>
      <c r="D7" s="211"/>
      <c r="E7" s="211"/>
      <c r="F7" s="211"/>
      <c r="G7" s="211"/>
      <c r="H7" s="211"/>
      <c r="I7" s="211"/>
    </row>
    <row r="8" spans="1:16" ht="20.25">
      <c r="A8" s="253" t="s">
        <v>844</v>
      </c>
      <c r="B8" s="254"/>
      <c r="C8" s="254"/>
      <c r="D8" s="254"/>
      <c r="E8" s="254"/>
      <c r="F8" s="254"/>
      <c r="G8" s="254"/>
      <c r="H8" s="254"/>
      <c r="I8" s="254"/>
    </row>
    <row r="9" spans="1:16" ht="8.25" customHeight="1"/>
    <row r="10" spans="1:16">
      <c r="D10" s="213"/>
    </row>
    <row r="16" spans="1:16" ht="12.75" customHeight="1">
      <c r="A16" s="212" t="s">
        <v>845</v>
      </c>
      <c r="C16" s="214" t="s">
        <v>846</v>
      </c>
      <c r="P16" s="215"/>
    </row>
    <row r="17" spans="1:19" ht="12.75" customHeight="1">
      <c r="C17" s="216"/>
      <c r="P17" s="215"/>
    </row>
    <row r="18" spans="1:19" ht="12.75" customHeight="1">
      <c r="C18" s="215"/>
      <c r="L18" s="215"/>
      <c r="P18" s="215"/>
    </row>
    <row r="19" spans="1:19" ht="8.25" customHeight="1"/>
    <row r="20" spans="1:19" ht="12.75" customHeight="1">
      <c r="A20" s="212" t="s">
        <v>847</v>
      </c>
      <c r="C20" s="217" t="s">
        <v>848</v>
      </c>
      <c r="P20" s="218"/>
    </row>
    <row r="21" spans="1:19" ht="8.25" customHeight="1">
      <c r="C21" s="219"/>
      <c r="P21" s="219"/>
    </row>
    <row r="22" spans="1:19" ht="12.75" customHeight="1">
      <c r="A22" s="212" t="s">
        <v>849</v>
      </c>
      <c r="C22" s="218" t="s">
        <v>24</v>
      </c>
      <c r="N22" s="218"/>
      <c r="P22" s="218"/>
    </row>
    <row r="23" spans="1:19" ht="8.25" customHeight="1">
      <c r="C23" s="220"/>
      <c r="P23" s="220"/>
    </row>
    <row r="24" spans="1:19" ht="12.75" customHeight="1">
      <c r="A24" s="212" t="s">
        <v>850</v>
      </c>
      <c r="C24" s="217" t="s">
        <v>848</v>
      </c>
      <c r="P24" s="218"/>
    </row>
    <row r="25" spans="1:19" ht="8.25" customHeight="1">
      <c r="C25" s="218"/>
      <c r="P25" s="218"/>
    </row>
    <row r="26" spans="1:19" ht="12.75" customHeight="1">
      <c r="A26" s="212" t="s">
        <v>851</v>
      </c>
      <c r="C26" s="218" t="s">
        <v>870</v>
      </c>
      <c r="P26" s="218"/>
    </row>
    <row r="27" spans="1:19" ht="8.25" customHeight="1">
      <c r="C27" s="218"/>
      <c r="P27" s="218"/>
    </row>
    <row r="28" spans="1:19" ht="12.75" customHeight="1">
      <c r="C28" s="218"/>
      <c r="M28" s="218"/>
      <c r="P28" s="218"/>
      <c r="S28" s="218"/>
    </row>
    <row r="29" spans="1:19" ht="8.25" customHeight="1">
      <c r="C29" s="218"/>
      <c r="P29" s="218"/>
    </row>
    <row r="30" spans="1:19" ht="12.75" customHeight="1">
      <c r="A30" s="212" t="s">
        <v>852</v>
      </c>
      <c r="C30" s="218"/>
      <c r="K30" s="221"/>
      <c r="N30" s="218"/>
      <c r="P30" s="218"/>
    </row>
    <row r="31" spans="1:19" ht="8.25" customHeight="1">
      <c r="C31" s="218"/>
      <c r="K31" s="221"/>
      <c r="P31" s="218"/>
    </row>
    <row r="32" spans="1:19" ht="12.75" customHeight="1">
      <c r="A32" s="212" t="s">
        <v>853</v>
      </c>
      <c r="C32" s="218"/>
      <c r="K32" s="221"/>
      <c r="L32" s="222"/>
      <c r="M32" s="223"/>
      <c r="P32" s="218"/>
    </row>
    <row r="33" spans="1:16" ht="8.25" customHeight="1">
      <c r="C33" s="218"/>
      <c r="P33" s="218"/>
    </row>
    <row r="34" spans="1:16" ht="12.75" customHeight="1">
      <c r="A34" s="212" t="s">
        <v>854</v>
      </c>
      <c r="C34" s="218" t="s">
        <v>855</v>
      </c>
      <c r="N34" s="218"/>
      <c r="P34" s="218"/>
    </row>
    <row r="35" spans="1:16" ht="8.25" customHeight="1">
      <c r="A35" s="224"/>
      <c r="B35" s="224"/>
      <c r="C35" s="225"/>
      <c r="D35" s="224"/>
      <c r="E35" s="224"/>
      <c r="F35" s="224"/>
      <c r="G35" s="224"/>
      <c r="H35" s="224"/>
      <c r="I35" s="224"/>
      <c r="P35" s="218"/>
    </row>
    <row r="36" spans="1:16" ht="12.75" customHeight="1">
      <c r="A36" s="212" t="s">
        <v>856</v>
      </c>
      <c r="C36" s="211" t="s">
        <v>857</v>
      </c>
      <c r="P36" s="211"/>
    </row>
    <row r="37" spans="1:16" ht="8.25" customHeight="1">
      <c r="A37" s="210"/>
      <c r="C37" s="209"/>
      <c r="P37" s="209"/>
    </row>
    <row r="38" spans="1:16">
      <c r="A38" s="212" t="s">
        <v>858</v>
      </c>
      <c r="C38" s="209" t="s">
        <v>869</v>
      </c>
      <c r="D38" s="209"/>
      <c r="P38" s="209"/>
    </row>
    <row r="39" spans="1:16">
      <c r="C39" s="209"/>
      <c r="P39" s="209"/>
    </row>
    <row r="40" spans="1:16">
      <c r="C40" s="209"/>
      <c r="P40" s="209"/>
    </row>
    <row r="41" spans="1:16" ht="8.25" customHeight="1"/>
    <row r="42" spans="1:16">
      <c r="A42" s="211"/>
      <c r="B42" s="211"/>
      <c r="C42" s="211"/>
      <c r="D42" s="211"/>
      <c r="E42" s="211"/>
      <c r="F42" s="255"/>
      <c r="G42" s="256"/>
      <c r="H42" s="256"/>
      <c r="I42" s="256"/>
    </row>
    <row r="43" spans="1:16">
      <c r="A43" s="226"/>
      <c r="B43" s="221"/>
      <c r="C43" s="221"/>
      <c r="D43" s="221"/>
      <c r="E43" s="221"/>
      <c r="F43" s="227"/>
      <c r="G43" s="227"/>
      <c r="H43" s="227"/>
      <c r="I43" s="227"/>
    </row>
    <row r="44" spans="1:16">
      <c r="A44" s="226"/>
      <c r="B44" s="215"/>
      <c r="C44" s="221"/>
      <c r="D44" s="221"/>
      <c r="E44" s="221"/>
      <c r="F44" s="227"/>
      <c r="G44" s="227"/>
      <c r="H44" s="227"/>
      <c r="I44" s="227"/>
    </row>
    <row r="45" spans="1:16">
      <c r="A45" s="226"/>
      <c r="B45" s="221"/>
      <c r="C45" s="221"/>
      <c r="D45" s="221"/>
      <c r="E45" s="221"/>
      <c r="F45" s="227"/>
      <c r="G45" s="227"/>
      <c r="H45" s="227"/>
      <c r="I45" s="227"/>
    </row>
    <row r="46" spans="1:16">
      <c r="A46" s="226"/>
      <c r="B46" s="221"/>
      <c r="C46" s="221"/>
      <c r="D46" s="221"/>
      <c r="E46" s="221"/>
      <c r="F46" s="227"/>
      <c r="G46" s="227"/>
      <c r="H46" s="227"/>
      <c r="I46" s="227"/>
    </row>
    <row r="47" spans="1:16">
      <c r="A47" s="226"/>
      <c r="B47" s="221"/>
      <c r="C47" s="221"/>
      <c r="D47" s="221"/>
      <c r="E47" s="221"/>
      <c r="F47" s="227"/>
      <c r="G47" s="227"/>
      <c r="H47" s="227"/>
      <c r="I47" s="227"/>
    </row>
    <row r="48" spans="1:16">
      <c r="A48" s="226"/>
      <c r="B48" s="221"/>
      <c r="C48" s="221"/>
      <c r="D48" s="221"/>
      <c r="E48" s="221"/>
      <c r="F48" s="227"/>
      <c r="G48" s="227"/>
      <c r="H48" s="227"/>
      <c r="I48" s="227"/>
    </row>
    <row r="49" spans="1:9">
      <c r="A49" s="226"/>
      <c r="B49" s="221"/>
      <c r="C49" s="221"/>
      <c r="D49" s="221"/>
      <c r="E49" s="221"/>
      <c r="F49" s="252"/>
      <c r="G49" s="252"/>
      <c r="H49" s="252"/>
      <c r="I49" s="252"/>
    </row>
    <row r="50" spans="1:9">
      <c r="A50" s="226"/>
      <c r="B50" s="221"/>
      <c r="C50" s="221"/>
      <c r="D50" s="221"/>
      <c r="E50" s="221"/>
      <c r="F50" s="252"/>
      <c r="G50" s="252"/>
      <c r="H50" s="252"/>
      <c r="I50" s="252"/>
    </row>
    <row r="51" spans="1:9">
      <c r="A51" s="226"/>
      <c r="B51" s="221"/>
      <c r="C51" s="221"/>
      <c r="D51" s="221"/>
      <c r="E51" s="221"/>
      <c r="F51" s="252"/>
      <c r="G51" s="252"/>
      <c r="H51" s="252"/>
      <c r="I51" s="252"/>
    </row>
    <row r="52" spans="1:9">
      <c r="A52" s="226"/>
      <c r="B52" s="221"/>
      <c r="C52" s="221"/>
      <c r="D52" s="221"/>
      <c r="E52" s="221"/>
      <c r="F52" s="252"/>
      <c r="G52" s="252"/>
      <c r="H52" s="252"/>
      <c r="I52" s="252"/>
    </row>
    <row r="53" spans="1:9">
      <c r="A53" s="226"/>
      <c r="B53" s="221"/>
      <c r="C53" s="221"/>
      <c r="D53" s="221"/>
      <c r="E53" s="221"/>
      <c r="F53" s="252"/>
      <c r="G53" s="252"/>
      <c r="H53" s="252"/>
      <c r="I53" s="252"/>
    </row>
    <row r="54" spans="1:9">
      <c r="A54" s="226"/>
      <c r="B54" s="221"/>
      <c r="C54" s="221"/>
      <c r="D54" s="221"/>
      <c r="E54" s="221"/>
      <c r="F54" s="252"/>
      <c r="G54" s="252"/>
      <c r="H54" s="252"/>
      <c r="I54" s="252"/>
    </row>
    <row r="55" spans="1:9">
      <c r="A55" s="226"/>
      <c r="B55" s="221"/>
      <c r="C55" s="221"/>
      <c r="D55" s="221"/>
      <c r="E55" s="221"/>
      <c r="F55" s="252"/>
      <c r="G55" s="252"/>
      <c r="H55" s="252"/>
      <c r="I55" s="252"/>
    </row>
    <row r="56" spans="1:9">
      <c r="A56" s="226"/>
      <c r="B56" s="221"/>
      <c r="C56" s="221"/>
      <c r="D56" s="221"/>
      <c r="E56" s="221"/>
      <c r="F56" s="252"/>
      <c r="G56" s="252"/>
      <c r="H56" s="252"/>
      <c r="I56" s="252"/>
    </row>
    <row r="57" spans="1:9">
      <c r="A57" s="226"/>
      <c r="B57" s="221"/>
      <c r="C57" s="221"/>
      <c r="D57" s="221"/>
      <c r="E57" s="221"/>
      <c r="F57" s="252"/>
      <c r="G57" s="252"/>
      <c r="H57" s="252"/>
      <c r="I57" s="252"/>
    </row>
    <row r="58" spans="1:9">
      <c r="A58" s="226"/>
      <c r="B58" s="221"/>
      <c r="C58" s="221"/>
      <c r="D58" s="221"/>
      <c r="E58" s="221"/>
      <c r="F58" s="252"/>
      <c r="G58" s="252"/>
      <c r="H58" s="252"/>
      <c r="I58" s="252"/>
    </row>
    <row r="59" spans="1:9">
      <c r="A59" s="226"/>
      <c r="B59" s="221"/>
      <c r="C59" s="221"/>
      <c r="D59" s="221"/>
      <c r="E59" s="221"/>
      <c r="F59" s="252"/>
      <c r="G59" s="252"/>
      <c r="H59" s="252"/>
      <c r="I59" s="252"/>
    </row>
    <row r="60" spans="1:9">
      <c r="A60" s="226"/>
      <c r="B60" s="221"/>
      <c r="C60" s="221"/>
      <c r="D60" s="221"/>
      <c r="E60" s="221"/>
      <c r="F60" s="252"/>
      <c r="G60" s="252"/>
      <c r="H60" s="252"/>
      <c r="I60" s="252"/>
    </row>
    <row r="61" spans="1:9">
      <c r="A61" s="226"/>
      <c r="B61" s="221"/>
      <c r="C61" s="221"/>
      <c r="D61" s="221"/>
      <c r="E61" s="221"/>
      <c r="F61" s="227"/>
      <c r="G61" s="227"/>
      <c r="H61" s="227"/>
      <c r="I61" s="227"/>
    </row>
    <row r="62" spans="1:9">
      <c r="A62" s="226"/>
      <c r="B62" s="221"/>
      <c r="C62" s="221"/>
      <c r="D62" s="221"/>
      <c r="E62" s="221"/>
      <c r="F62" s="227"/>
      <c r="G62" s="227"/>
      <c r="H62" s="227"/>
      <c r="I62" s="227"/>
    </row>
    <row r="63" spans="1:9">
      <c r="A63" s="226"/>
      <c r="B63" s="221"/>
      <c r="C63" s="221"/>
      <c r="D63" s="221"/>
      <c r="E63" s="221"/>
      <c r="F63" s="227"/>
      <c r="G63" s="227"/>
      <c r="H63" s="227"/>
      <c r="I63" s="227"/>
    </row>
    <row r="64" spans="1:9">
      <c r="A64" s="226"/>
      <c r="B64" s="221"/>
      <c r="C64" s="221"/>
      <c r="D64" s="221"/>
      <c r="E64" s="221"/>
      <c r="F64" s="227"/>
      <c r="G64" s="227"/>
      <c r="H64" s="227"/>
      <c r="I64" s="227"/>
    </row>
    <row r="65" spans="1:9">
      <c r="A65" s="226"/>
      <c r="B65" s="221"/>
      <c r="C65" s="221"/>
      <c r="D65" s="221"/>
      <c r="E65" s="221"/>
      <c r="F65" s="227"/>
      <c r="G65" s="227"/>
      <c r="H65" s="227"/>
      <c r="I65" s="227"/>
    </row>
    <row r="67" spans="1:9" ht="12.75" customHeight="1"/>
    <row r="68" spans="1:9" s="234" customFormat="1" ht="15" customHeight="1">
      <c r="A68" s="228">
        <v>3</v>
      </c>
      <c r="B68" s="229"/>
      <c r="C68" s="228"/>
      <c r="D68" s="230"/>
      <c r="E68" s="230"/>
      <c r="F68" s="231"/>
      <c r="G68" s="232"/>
      <c r="H68" s="232"/>
      <c r="I68" s="233"/>
    </row>
    <row r="69" spans="1:9" s="234" customFormat="1" ht="15" customHeight="1">
      <c r="A69" s="235">
        <v>2</v>
      </c>
      <c r="B69" s="236"/>
      <c r="C69" s="235"/>
      <c r="D69" s="236"/>
      <c r="E69" s="236"/>
      <c r="F69" s="237"/>
      <c r="G69" s="238"/>
      <c r="H69" s="238"/>
      <c r="I69" s="239"/>
    </row>
    <row r="70" spans="1:9" s="234" customFormat="1" ht="15" customHeight="1">
      <c r="A70" s="235">
        <v>1</v>
      </c>
      <c r="B70" s="236"/>
      <c r="C70" s="235"/>
      <c r="D70" s="236"/>
      <c r="E70" s="236"/>
      <c r="F70" s="237"/>
      <c r="G70" s="238"/>
      <c r="H70" s="238"/>
      <c r="I70" s="239"/>
    </row>
    <row r="71" spans="1:9" s="234" customFormat="1" ht="15" customHeight="1">
      <c r="A71" s="240">
        <v>0</v>
      </c>
      <c r="B71" s="241" t="s">
        <v>859</v>
      </c>
      <c r="C71" s="242" t="s">
        <v>860</v>
      </c>
      <c r="D71" s="241" t="s">
        <v>861</v>
      </c>
      <c r="E71" s="241" t="s">
        <v>861</v>
      </c>
      <c r="F71" s="243" t="s">
        <v>862</v>
      </c>
      <c r="G71" s="244"/>
      <c r="H71" s="244"/>
      <c r="I71" s="245"/>
    </row>
    <row r="72" spans="1:9">
      <c r="A72" s="246" t="s">
        <v>863</v>
      </c>
      <c r="B72" s="247" t="s">
        <v>864</v>
      </c>
      <c r="C72" s="247" t="s">
        <v>865</v>
      </c>
      <c r="D72" s="247" t="s">
        <v>866</v>
      </c>
      <c r="E72" s="247" t="s">
        <v>867</v>
      </c>
      <c r="F72" s="248" t="s">
        <v>868</v>
      </c>
      <c r="G72" s="249"/>
      <c r="H72" s="249"/>
      <c r="I72" s="250"/>
    </row>
    <row r="73" spans="1:9" ht="24" customHeight="1">
      <c r="A73" s="251"/>
      <c r="B73" s="251"/>
      <c r="C73" s="251"/>
      <c r="D73" s="251"/>
      <c r="E73" s="251"/>
      <c r="F73" s="251"/>
      <c r="G73" s="251"/>
      <c r="H73" s="251"/>
      <c r="I73" s="251"/>
    </row>
  </sheetData>
  <dataConsolidate/>
  <mergeCells count="2">
    <mergeCell ref="A8:I8"/>
    <mergeCell ref="F42:I42"/>
  </mergeCells>
  <pageMargins left="0.69093749999999998" right="0.55125000000000002" top="0.97968750000000004" bottom="0.78740157480314965" header="0.59055118110236227" footer="0.59055118110236227"/>
  <pageSetup paperSize="9" scale="95" orientation="portrait" r:id="rId1"/>
  <headerFooter>
    <oddHeader xml:space="preserve">&amp;L&amp;"Times New Roman CE,Obyčejné"&amp;6PRJ1810275
</oddHeader>
    <oddFooter>&amp;L&amp;"Times New Roman CE,Obyčejné"&amp;6&amp;F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B17" sqref="AB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65" t="s">
        <v>8</v>
      </c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67" t="s">
        <v>17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5"/>
      <c r="AQ5" s="27"/>
      <c r="BE5" s="257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88" t="s">
        <v>20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5"/>
      <c r="AQ6" s="27"/>
      <c r="BE6" s="258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58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58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58"/>
      <c r="BS9" s="20" t="s">
        <v>9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258"/>
      <c r="BS10" s="20" t="s">
        <v>9</v>
      </c>
    </row>
    <row r="11" spans="1:74" ht="18.399999999999999" customHeight="1">
      <c r="B11" s="24"/>
      <c r="C11" s="25"/>
      <c r="D11" s="25"/>
      <c r="E11" s="31"/>
      <c r="F11" s="25"/>
      <c r="G11" s="25"/>
      <c r="H11" s="25"/>
      <c r="I11" s="25"/>
      <c r="J11" s="25"/>
      <c r="K11" s="25" t="s">
        <v>871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5</v>
      </c>
      <c r="AO11" s="25"/>
      <c r="AP11" s="25"/>
      <c r="AQ11" s="27"/>
      <c r="BE11" s="258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58"/>
      <c r="BS12" s="20" t="s">
        <v>9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/>
      <c r="AO13" s="25"/>
      <c r="AP13" s="25"/>
      <c r="AQ13" s="27"/>
      <c r="BE13" s="258"/>
      <c r="BS13" s="20" t="s">
        <v>9</v>
      </c>
    </row>
    <row r="14" spans="1:74" ht="15">
      <c r="B14" s="24"/>
      <c r="C14" s="25"/>
      <c r="D14" s="25"/>
      <c r="E14" s="270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33" t="s">
        <v>29</v>
      </c>
      <c r="AL14" s="25"/>
      <c r="AM14" s="25"/>
      <c r="AN14" s="35"/>
      <c r="AO14" s="25"/>
      <c r="AP14" s="25"/>
      <c r="AQ14" s="27"/>
      <c r="BE14" s="258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58"/>
      <c r="BS15" s="20" t="s">
        <v>6</v>
      </c>
    </row>
    <row r="16" spans="1:74" ht="14.45" customHeight="1">
      <c r="B16" s="24"/>
      <c r="C16" s="25"/>
      <c r="D16" s="33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258"/>
      <c r="BS16" s="20" t="s">
        <v>6</v>
      </c>
    </row>
    <row r="17" spans="2:71" ht="18.399999999999999" customHeight="1">
      <c r="B17" s="24"/>
      <c r="C17" s="25"/>
      <c r="D17" s="25"/>
      <c r="E17" s="31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5</v>
      </c>
      <c r="AO17" s="25"/>
      <c r="AP17" s="25"/>
      <c r="AQ17" s="27"/>
      <c r="BE17" s="258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58"/>
      <c r="BS18" s="20" t="s">
        <v>9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58"/>
      <c r="BS19" s="20" t="s">
        <v>9</v>
      </c>
    </row>
    <row r="20" spans="2:71" ht="57" customHeight="1">
      <c r="B20" s="24"/>
      <c r="C20" s="25"/>
      <c r="D20" s="25"/>
      <c r="E20" s="272" t="s">
        <v>35</v>
      </c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5"/>
      <c r="AP20" s="25"/>
      <c r="AQ20" s="27"/>
      <c r="BE20" s="258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58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58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73">
        <f>ROUND(AG51,2)</f>
        <v>0</v>
      </c>
      <c r="AL23" s="274"/>
      <c r="AM23" s="274"/>
      <c r="AN23" s="274"/>
      <c r="AO23" s="274"/>
      <c r="AP23" s="38"/>
      <c r="AQ23" s="41"/>
      <c r="BE23" s="258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58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75" t="s">
        <v>37</v>
      </c>
      <c r="M25" s="275"/>
      <c r="N25" s="275"/>
      <c r="O25" s="275"/>
      <c r="P25" s="38"/>
      <c r="Q25" s="38"/>
      <c r="R25" s="38"/>
      <c r="S25" s="38"/>
      <c r="T25" s="38"/>
      <c r="U25" s="38"/>
      <c r="V25" s="38"/>
      <c r="W25" s="275" t="s">
        <v>38</v>
      </c>
      <c r="X25" s="275"/>
      <c r="Y25" s="275"/>
      <c r="Z25" s="275"/>
      <c r="AA25" s="275"/>
      <c r="AB25" s="275"/>
      <c r="AC25" s="275"/>
      <c r="AD25" s="275"/>
      <c r="AE25" s="275"/>
      <c r="AF25" s="38"/>
      <c r="AG25" s="38"/>
      <c r="AH25" s="38"/>
      <c r="AI25" s="38"/>
      <c r="AJ25" s="38"/>
      <c r="AK25" s="275" t="s">
        <v>39</v>
      </c>
      <c r="AL25" s="275"/>
      <c r="AM25" s="275"/>
      <c r="AN25" s="275"/>
      <c r="AO25" s="275"/>
      <c r="AP25" s="38"/>
      <c r="AQ25" s="41"/>
      <c r="BE25" s="258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269">
        <v>0.21</v>
      </c>
      <c r="M26" s="260"/>
      <c r="N26" s="260"/>
      <c r="O26" s="260"/>
      <c r="P26" s="44"/>
      <c r="Q26" s="44"/>
      <c r="R26" s="44"/>
      <c r="S26" s="44"/>
      <c r="T26" s="44"/>
      <c r="U26" s="44"/>
      <c r="V26" s="44"/>
      <c r="W26" s="259"/>
      <c r="X26" s="260"/>
      <c r="Y26" s="260"/>
      <c r="Z26" s="260"/>
      <c r="AA26" s="260"/>
      <c r="AB26" s="260"/>
      <c r="AC26" s="260"/>
      <c r="AD26" s="260"/>
      <c r="AE26" s="260"/>
      <c r="AF26" s="44"/>
      <c r="AG26" s="44"/>
      <c r="AH26" s="44"/>
      <c r="AI26" s="44"/>
      <c r="AJ26" s="44"/>
      <c r="AK26" s="259"/>
      <c r="AL26" s="260"/>
      <c r="AM26" s="260"/>
      <c r="AN26" s="260"/>
      <c r="AO26" s="260"/>
      <c r="AP26" s="44"/>
      <c r="AQ26" s="46"/>
      <c r="BE26" s="258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269">
        <v>0.15</v>
      </c>
      <c r="M27" s="260"/>
      <c r="N27" s="260"/>
      <c r="O27" s="260"/>
      <c r="P27" s="44"/>
      <c r="Q27" s="44"/>
      <c r="R27" s="44"/>
      <c r="S27" s="44"/>
      <c r="T27" s="44"/>
      <c r="U27" s="44"/>
      <c r="V27" s="44"/>
      <c r="W27" s="259"/>
      <c r="X27" s="260"/>
      <c r="Y27" s="260"/>
      <c r="Z27" s="260"/>
      <c r="AA27" s="260"/>
      <c r="AB27" s="260"/>
      <c r="AC27" s="260"/>
      <c r="AD27" s="260"/>
      <c r="AE27" s="260"/>
      <c r="AF27" s="44"/>
      <c r="AG27" s="44"/>
      <c r="AH27" s="44"/>
      <c r="AI27" s="44"/>
      <c r="AJ27" s="44"/>
      <c r="AK27" s="259"/>
      <c r="AL27" s="260"/>
      <c r="AM27" s="260"/>
      <c r="AN27" s="260"/>
      <c r="AO27" s="260"/>
      <c r="AP27" s="44"/>
      <c r="AQ27" s="46"/>
      <c r="BE27" s="258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269">
        <v>0.21</v>
      </c>
      <c r="M28" s="260"/>
      <c r="N28" s="260"/>
      <c r="O28" s="260"/>
      <c r="P28" s="44"/>
      <c r="Q28" s="44"/>
      <c r="R28" s="44"/>
      <c r="S28" s="44"/>
      <c r="T28" s="44"/>
      <c r="U28" s="44"/>
      <c r="V28" s="44"/>
      <c r="W28" s="259" t="e">
        <f>ROUND(BB51,2)</f>
        <v>#REF!</v>
      </c>
      <c r="X28" s="260"/>
      <c r="Y28" s="260"/>
      <c r="Z28" s="260"/>
      <c r="AA28" s="260"/>
      <c r="AB28" s="260"/>
      <c r="AC28" s="260"/>
      <c r="AD28" s="260"/>
      <c r="AE28" s="260"/>
      <c r="AF28" s="44"/>
      <c r="AG28" s="44"/>
      <c r="AH28" s="44"/>
      <c r="AI28" s="44"/>
      <c r="AJ28" s="44"/>
      <c r="AK28" s="259">
        <v>0</v>
      </c>
      <c r="AL28" s="260"/>
      <c r="AM28" s="260"/>
      <c r="AN28" s="260"/>
      <c r="AO28" s="260"/>
      <c r="AP28" s="44"/>
      <c r="AQ28" s="46"/>
      <c r="BE28" s="258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269">
        <v>0.15</v>
      </c>
      <c r="M29" s="260"/>
      <c r="N29" s="260"/>
      <c r="O29" s="260"/>
      <c r="P29" s="44"/>
      <c r="Q29" s="44"/>
      <c r="R29" s="44"/>
      <c r="S29" s="44"/>
      <c r="T29" s="44"/>
      <c r="U29" s="44"/>
      <c r="V29" s="44"/>
      <c r="W29" s="259" t="e">
        <f>ROUND(BC51,2)</f>
        <v>#REF!</v>
      </c>
      <c r="X29" s="260"/>
      <c r="Y29" s="260"/>
      <c r="Z29" s="260"/>
      <c r="AA29" s="260"/>
      <c r="AB29" s="260"/>
      <c r="AC29" s="260"/>
      <c r="AD29" s="260"/>
      <c r="AE29" s="260"/>
      <c r="AF29" s="44"/>
      <c r="AG29" s="44"/>
      <c r="AH29" s="44"/>
      <c r="AI29" s="44"/>
      <c r="AJ29" s="44"/>
      <c r="AK29" s="259">
        <v>0</v>
      </c>
      <c r="AL29" s="260"/>
      <c r="AM29" s="260"/>
      <c r="AN29" s="260"/>
      <c r="AO29" s="260"/>
      <c r="AP29" s="44"/>
      <c r="AQ29" s="46"/>
      <c r="BE29" s="258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269">
        <v>0</v>
      </c>
      <c r="M30" s="260"/>
      <c r="N30" s="260"/>
      <c r="O30" s="260"/>
      <c r="P30" s="44"/>
      <c r="Q30" s="44"/>
      <c r="R30" s="44"/>
      <c r="S30" s="44"/>
      <c r="T30" s="44"/>
      <c r="U30" s="44"/>
      <c r="V30" s="44"/>
      <c r="W30" s="259" t="e">
        <f>ROUND(BD51,2)</f>
        <v>#REF!</v>
      </c>
      <c r="X30" s="260"/>
      <c r="Y30" s="260"/>
      <c r="Z30" s="260"/>
      <c r="AA30" s="260"/>
      <c r="AB30" s="260"/>
      <c r="AC30" s="260"/>
      <c r="AD30" s="260"/>
      <c r="AE30" s="260"/>
      <c r="AF30" s="44"/>
      <c r="AG30" s="44"/>
      <c r="AH30" s="44"/>
      <c r="AI30" s="44"/>
      <c r="AJ30" s="44"/>
      <c r="AK30" s="259">
        <v>0</v>
      </c>
      <c r="AL30" s="260"/>
      <c r="AM30" s="260"/>
      <c r="AN30" s="260"/>
      <c r="AO30" s="260"/>
      <c r="AP30" s="44"/>
      <c r="AQ30" s="46"/>
      <c r="BE30" s="258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58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261" t="s">
        <v>48</v>
      </c>
      <c r="Y32" s="262"/>
      <c r="Z32" s="262"/>
      <c r="AA32" s="262"/>
      <c r="AB32" s="262"/>
      <c r="AC32" s="49"/>
      <c r="AD32" s="49"/>
      <c r="AE32" s="49"/>
      <c r="AF32" s="49"/>
      <c r="AG32" s="49"/>
      <c r="AH32" s="49"/>
      <c r="AI32" s="49"/>
      <c r="AJ32" s="49"/>
      <c r="AK32" s="263"/>
      <c r="AL32" s="262"/>
      <c r="AM32" s="262"/>
      <c r="AN32" s="262"/>
      <c r="AO32" s="264"/>
      <c r="AP32" s="47"/>
      <c r="AQ32" s="51"/>
      <c r="BE32" s="258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49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1101806</v>
      </c>
      <c r="AR41" s="58"/>
    </row>
    <row r="42" spans="2:56" s="4" customFormat="1" ht="36.950000000000003" customHeight="1">
      <c r="B42" s="60"/>
      <c r="C42" s="61" t="s">
        <v>19</v>
      </c>
      <c r="L42" s="290" t="str">
        <f>K6</f>
        <v>ČEPRO Potěhy - slaboproudé instalace</v>
      </c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23</v>
      </c>
      <c r="L44" s="62" t="str">
        <f>IF(K8="","",K8)</f>
        <v>Potěhy</v>
      </c>
      <c r="AI44" s="59" t="s">
        <v>25</v>
      </c>
      <c r="AM44" s="292" t="str">
        <f>IF(AN8= "","",AN8)</f>
        <v>19. 12. 2018</v>
      </c>
      <c r="AN44" s="292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27</v>
      </c>
      <c r="L46" s="3" t="str">
        <f>IF(E11= "","",E11)</f>
        <v/>
      </c>
      <c r="AI46" s="59" t="s">
        <v>31</v>
      </c>
      <c r="AM46" s="282" t="str">
        <f>IF(E17="","",E17)</f>
        <v>premise, s.r.o.</v>
      </c>
      <c r="AN46" s="282"/>
      <c r="AO46" s="282"/>
      <c r="AP46" s="282"/>
      <c r="AR46" s="37"/>
      <c r="AS46" s="276" t="s">
        <v>50</v>
      </c>
      <c r="AT46" s="277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30</v>
      </c>
      <c r="L47" s="3">
        <f>IF(E14= "Vyplň údaj","",E14)</f>
        <v>0</v>
      </c>
      <c r="AR47" s="37"/>
      <c r="AS47" s="278"/>
      <c r="AT47" s="279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78"/>
      <c r="AT48" s="279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89" t="s">
        <v>51</v>
      </c>
      <c r="D49" s="284"/>
      <c r="E49" s="284"/>
      <c r="F49" s="284"/>
      <c r="G49" s="284"/>
      <c r="H49" s="67"/>
      <c r="I49" s="283" t="s">
        <v>52</v>
      </c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93" t="s">
        <v>53</v>
      </c>
      <c r="AH49" s="284"/>
      <c r="AI49" s="284"/>
      <c r="AJ49" s="284"/>
      <c r="AK49" s="284"/>
      <c r="AL49" s="284"/>
      <c r="AM49" s="284"/>
      <c r="AN49" s="283" t="s">
        <v>54</v>
      </c>
      <c r="AO49" s="284"/>
      <c r="AP49" s="284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85"/>
      <c r="AH51" s="285"/>
      <c r="AI51" s="285"/>
      <c r="AJ51" s="285"/>
      <c r="AK51" s="285"/>
      <c r="AL51" s="285"/>
      <c r="AM51" s="285"/>
      <c r="AN51" s="286"/>
      <c r="AO51" s="286"/>
      <c r="AP51" s="286"/>
      <c r="AQ51" s="75"/>
      <c r="AR51" s="60"/>
      <c r="AS51" s="76">
        <f>ROUND(SUM(AS52:AS54),2)</f>
        <v>0</v>
      </c>
      <c r="AT51" s="77" t="e">
        <f>ROUND(SUM(AV51:AW51),2)</f>
        <v>#REF!</v>
      </c>
      <c r="AU51" s="78" t="e">
        <f>ROUND(SUM(AU52:AU54),5)</f>
        <v>#REF!</v>
      </c>
      <c r="AV51" s="77" t="e">
        <f>ROUND(AZ51*L26,2)</f>
        <v>#REF!</v>
      </c>
      <c r="AW51" s="77" t="e">
        <f>ROUND(BA51*L27,2)</f>
        <v>#REF!</v>
      </c>
      <c r="AX51" s="77" t="e">
        <f>ROUND(BB51*L26,2)</f>
        <v>#REF!</v>
      </c>
      <c r="AY51" s="77" t="e">
        <f>ROUND(BC51*L27,2)</f>
        <v>#REF!</v>
      </c>
      <c r="AZ51" s="77" t="e">
        <f>ROUND(SUM(AZ52:AZ54),2)</f>
        <v>#REF!</v>
      </c>
      <c r="BA51" s="77" t="e">
        <f>ROUND(SUM(BA52:BA54),2)</f>
        <v>#REF!</v>
      </c>
      <c r="BB51" s="77" t="e">
        <f>ROUND(SUM(BB52:BB54),2)</f>
        <v>#REF!</v>
      </c>
      <c r="BC51" s="77" t="e">
        <f>ROUND(SUM(BC52:BC54),2)</f>
        <v>#REF!</v>
      </c>
      <c r="BD51" s="79" t="e">
        <f>ROUND(SUM(BD52:BD54),2)</f>
        <v>#REF!</v>
      </c>
      <c r="BS51" s="61" t="s">
        <v>68</v>
      </c>
      <c r="BT51" s="61" t="s">
        <v>69</v>
      </c>
      <c r="BU51" s="80" t="s">
        <v>70</v>
      </c>
      <c r="BV51" s="61" t="s">
        <v>71</v>
      </c>
      <c r="BW51" s="61" t="s">
        <v>7</v>
      </c>
      <c r="BX51" s="61" t="s">
        <v>72</v>
      </c>
      <c r="CL51" s="61" t="s">
        <v>5</v>
      </c>
    </row>
    <row r="52" spans="1:91" s="5" customFormat="1" ht="31.5" customHeight="1">
      <c r="A52" s="81" t="s">
        <v>73</v>
      </c>
      <c r="B52" s="82"/>
      <c r="C52" s="83"/>
      <c r="D52" s="287"/>
      <c r="E52" s="287"/>
      <c r="F52" s="287"/>
      <c r="G52" s="287"/>
      <c r="H52" s="287"/>
      <c r="I52" s="84"/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0"/>
      <c r="AH52" s="281"/>
      <c r="AI52" s="281"/>
      <c r="AJ52" s="281"/>
      <c r="AK52" s="281"/>
      <c r="AL52" s="281"/>
      <c r="AM52" s="281"/>
      <c r="AN52" s="280"/>
      <c r="AO52" s="281"/>
      <c r="AP52" s="281"/>
      <c r="AQ52" s="85"/>
      <c r="AR52" s="82"/>
      <c r="AS52" s="86">
        <v>0</v>
      </c>
      <c r="AT52" s="87" t="e">
        <f>ROUND(SUM(AV52:AW52),2)</f>
        <v>#REF!</v>
      </c>
      <c r="AU52" s="88" t="e">
        <f>#REF!</f>
        <v>#REF!</v>
      </c>
      <c r="AV52" s="87" t="e">
        <f>#REF!</f>
        <v>#REF!</v>
      </c>
      <c r="AW52" s="87" t="e">
        <f>#REF!</f>
        <v>#REF!</v>
      </c>
      <c r="AX52" s="87" t="e">
        <f>#REF!</f>
        <v>#REF!</v>
      </c>
      <c r="AY52" s="87" t="e">
        <f>#REF!</f>
        <v>#REF!</v>
      </c>
      <c r="AZ52" s="87" t="e">
        <f>#REF!</f>
        <v>#REF!</v>
      </c>
      <c r="BA52" s="87" t="e">
        <f>#REF!</f>
        <v>#REF!</v>
      </c>
      <c r="BB52" s="87" t="e">
        <f>#REF!</f>
        <v>#REF!</v>
      </c>
      <c r="BC52" s="87" t="e">
        <f>#REF!</f>
        <v>#REF!</v>
      </c>
      <c r="BD52" s="89" t="e">
        <f>#REF!</f>
        <v>#REF!</v>
      </c>
      <c r="BT52" s="90" t="s">
        <v>74</v>
      </c>
      <c r="BV52" s="90" t="s">
        <v>71</v>
      </c>
      <c r="BW52" s="90" t="s">
        <v>75</v>
      </c>
      <c r="BX52" s="90" t="s">
        <v>7</v>
      </c>
      <c r="CL52" s="90" t="s">
        <v>5</v>
      </c>
      <c r="CM52" s="90" t="s">
        <v>76</v>
      </c>
    </row>
    <row r="53" spans="1:91" s="5" customFormat="1" ht="31.5" customHeight="1">
      <c r="A53" s="81" t="s">
        <v>73</v>
      </c>
      <c r="B53" s="82"/>
      <c r="C53" s="83"/>
      <c r="D53" s="287"/>
      <c r="E53" s="287"/>
      <c r="F53" s="287"/>
      <c r="G53" s="287"/>
      <c r="H53" s="287"/>
      <c r="I53" s="84"/>
      <c r="J53" s="287"/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0"/>
      <c r="AH53" s="281"/>
      <c r="AI53" s="281"/>
      <c r="AJ53" s="281"/>
      <c r="AK53" s="281"/>
      <c r="AL53" s="281"/>
      <c r="AM53" s="281"/>
      <c r="AN53" s="280"/>
      <c r="AO53" s="281"/>
      <c r="AP53" s="281"/>
      <c r="AQ53" s="85"/>
      <c r="AR53" s="82"/>
      <c r="AS53" s="86">
        <v>0</v>
      </c>
      <c r="AT53" s="87" t="e">
        <f>ROUND(SUM(AV53:AW53),2)</f>
        <v>#REF!</v>
      </c>
      <c r="AU53" s="88" t="e">
        <f>#REF!</f>
        <v>#REF!</v>
      </c>
      <c r="AV53" s="87" t="e">
        <f>#REF!</f>
        <v>#REF!</v>
      </c>
      <c r="AW53" s="87" t="e">
        <f>#REF!</f>
        <v>#REF!</v>
      </c>
      <c r="AX53" s="87" t="e">
        <f>#REF!</f>
        <v>#REF!</v>
      </c>
      <c r="AY53" s="87" t="e">
        <f>#REF!</f>
        <v>#REF!</v>
      </c>
      <c r="AZ53" s="87" t="e">
        <f>#REF!</f>
        <v>#REF!</v>
      </c>
      <c r="BA53" s="87" t="e">
        <f>#REF!</f>
        <v>#REF!</v>
      </c>
      <c r="BB53" s="87" t="e">
        <f>#REF!</f>
        <v>#REF!</v>
      </c>
      <c r="BC53" s="87" t="e">
        <f>#REF!</f>
        <v>#REF!</v>
      </c>
      <c r="BD53" s="89" t="e">
        <f>#REF!</f>
        <v>#REF!</v>
      </c>
      <c r="BT53" s="90" t="s">
        <v>74</v>
      </c>
      <c r="BV53" s="90" t="s">
        <v>71</v>
      </c>
      <c r="BW53" s="90" t="s">
        <v>77</v>
      </c>
      <c r="BX53" s="90" t="s">
        <v>7</v>
      </c>
      <c r="CL53" s="90" t="s">
        <v>5</v>
      </c>
      <c r="CM53" s="90" t="s">
        <v>76</v>
      </c>
    </row>
    <row r="54" spans="1:91" s="5" customFormat="1" ht="31.5" customHeight="1">
      <c r="A54" s="81" t="s">
        <v>73</v>
      </c>
      <c r="B54" s="82"/>
      <c r="C54" s="83"/>
      <c r="D54" s="287"/>
      <c r="E54" s="287"/>
      <c r="F54" s="287"/>
      <c r="G54" s="287"/>
      <c r="H54" s="287"/>
      <c r="I54" s="84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7"/>
      <c r="AG54" s="280"/>
      <c r="AH54" s="281"/>
      <c r="AI54" s="281"/>
      <c r="AJ54" s="281"/>
      <c r="AK54" s="281"/>
      <c r="AL54" s="281"/>
      <c r="AM54" s="281"/>
      <c r="AN54" s="280"/>
      <c r="AO54" s="281"/>
      <c r="AP54" s="281"/>
      <c r="AQ54" s="85"/>
      <c r="AR54" s="82"/>
      <c r="AS54" s="91">
        <v>0</v>
      </c>
      <c r="AT54" s="92">
        <f>ROUND(SUM(AV54:AW54),2)</f>
        <v>0</v>
      </c>
      <c r="AU54" s="93">
        <f>'1101806_3 - ČEPRO Potěhy ...'!P87</f>
        <v>0</v>
      </c>
      <c r="AV54" s="92">
        <f>'1101806_3 - ČEPRO Potěhy ...'!J30</f>
        <v>0</v>
      </c>
      <c r="AW54" s="92">
        <f>'1101806_3 - ČEPRO Potěhy ...'!J31</f>
        <v>0</v>
      </c>
      <c r="AX54" s="92">
        <f>'1101806_3 - ČEPRO Potěhy ...'!J32</f>
        <v>0</v>
      </c>
      <c r="AY54" s="92">
        <f>'1101806_3 - ČEPRO Potěhy ...'!J33</f>
        <v>0</v>
      </c>
      <c r="AZ54" s="92">
        <f>'1101806_3 - ČEPRO Potěhy ...'!F30</f>
        <v>0</v>
      </c>
      <c r="BA54" s="92">
        <f>'1101806_3 - ČEPRO Potěhy ...'!F31</f>
        <v>0</v>
      </c>
      <c r="BB54" s="92">
        <f>'1101806_3 - ČEPRO Potěhy ...'!F32</f>
        <v>0</v>
      </c>
      <c r="BC54" s="92">
        <f>'1101806_3 - ČEPRO Potěhy ...'!F33</f>
        <v>0</v>
      </c>
      <c r="BD54" s="94">
        <f>'1101806_3 - ČEPRO Potěhy ...'!F34</f>
        <v>0</v>
      </c>
      <c r="BT54" s="90" t="s">
        <v>74</v>
      </c>
      <c r="BV54" s="90" t="s">
        <v>71</v>
      </c>
      <c r="BW54" s="90" t="s">
        <v>78</v>
      </c>
      <c r="BX54" s="90" t="s">
        <v>7</v>
      </c>
      <c r="CL54" s="90" t="s">
        <v>5</v>
      </c>
      <c r="CM54" s="90" t="s">
        <v>76</v>
      </c>
    </row>
    <row r="55" spans="1:91" s="1" customFormat="1" ht="30" customHeight="1">
      <c r="B55" s="37"/>
      <c r="AR55" s="37"/>
    </row>
    <row r="56" spans="1:91" s="1" customFormat="1" ht="6.95" customHeight="1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9"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1101806_1 - ČEPRO Potěhy ...'!C2" display="/"/>
    <hyperlink ref="A53" location="'1101806_2 - ČEPRO Potěhy ...'!C2" display="/"/>
    <hyperlink ref="A54" location="'1101806_3 - ČEPRO Potěhy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91"/>
  <sheetViews>
    <sheetView showGridLines="0" tabSelected="1" workbookViewId="0">
      <pane ySplit="1" topLeftCell="A83" activePane="bottomLeft" state="frozen"/>
      <selection pane="bottomLeft" activeCell="H104" sqref="H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79</v>
      </c>
      <c r="G1" s="298" t="s">
        <v>80</v>
      </c>
      <c r="H1" s="298"/>
      <c r="I1" s="99"/>
      <c r="J1" s="98" t="s">
        <v>81</v>
      </c>
      <c r="K1" s="97" t="s">
        <v>82</v>
      </c>
      <c r="L1" s="98" t="s">
        <v>83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65" t="s">
        <v>8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76</v>
      </c>
    </row>
    <row r="4" spans="1:70" ht="36.950000000000003" customHeight="1">
      <c r="B4" s="24"/>
      <c r="C4" s="25"/>
      <c r="D4" s="26" t="s">
        <v>84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99" t="str">
        <f>'Rekapitulace stavby'!K6</f>
        <v>ČEPRO Potěhy - slaboproudé instalace</v>
      </c>
      <c r="F7" s="300"/>
      <c r="G7" s="300"/>
      <c r="H7" s="300"/>
      <c r="I7" s="101"/>
      <c r="J7" s="25"/>
      <c r="K7" s="27"/>
    </row>
    <row r="8" spans="1:70" s="1" customFormat="1" ht="15">
      <c r="B8" s="37"/>
      <c r="C8" s="38"/>
      <c r="D8" s="33" t="s">
        <v>85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01" t="s">
        <v>485</v>
      </c>
      <c r="F9" s="302"/>
      <c r="G9" s="302"/>
      <c r="H9" s="302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19. 12. 2018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">
        <v>5</v>
      </c>
      <c r="K14" s="41"/>
    </row>
    <row r="15" spans="1:70" s="1" customFormat="1" ht="18" customHeight="1">
      <c r="B15" s="37"/>
      <c r="C15" s="38"/>
      <c r="D15" s="38"/>
      <c r="E15" s="31"/>
      <c r="F15" s="38" t="s">
        <v>871</v>
      </c>
      <c r="G15" s="38"/>
      <c r="H15" s="38"/>
      <c r="I15" s="103" t="s">
        <v>29</v>
      </c>
      <c r="J15" s="31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31</v>
      </c>
      <c r="E20" s="38"/>
      <c r="F20" s="38"/>
      <c r="G20" s="38"/>
      <c r="H20" s="38"/>
      <c r="I20" s="103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>premise, s.r.o.</v>
      </c>
      <c r="F21" s="38"/>
      <c r="G21" s="38"/>
      <c r="H21" s="38"/>
      <c r="I21" s="103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72" t="s">
        <v>5</v>
      </c>
      <c r="F24" s="272"/>
      <c r="G24" s="272"/>
      <c r="H24" s="272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36</v>
      </c>
      <c r="E27" s="38"/>
      <c r="F27" s="38"/>
      <c r="G27" s="38"/>
      <c r="H27" s="38"/>
      <c r="I27" s="102"/>
      <c r="J27" s="112">
        <f>ROUND(J87,2)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38</v>
      </c>
      <c r="G29" s="38"/>
      <c r="H29" s="38"/>
      <c r="I29" s="113" t="s">
        <v>37</v>
      </c>
      <c r="J29" s="42" t="s">
        <v>39</v>
      </c>
      <c r="K29" s="41"/>
    </row>
    <row r="30" spans="2:11" s="1" customFormat="1" ht="14.45" customHeight="1">
      <c r="B30" s="37"/>
      <c r="C30" s="38"/>
      <c r="D30" s="45" t="s">
        <v>40</v>
      </c>
      <c r="E30" s="45" t="s">
        <v>41</v>
      </c>
      <c r="F30" s="114">
        <f>ROUND(SUM(BE87:BE490), 2)</f>
        <v>0</v>
      </c>
      <c r="G30" s="38"/>
      <c r="H30" s="38"/>
      <c r="I30" s="115">
        <v>0.21</v>
      </c>
      <c r="J30" s="114">
        <f>ROUND(ROUND((SUM(BE87:BE490)),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42</v>
      </c>
      <c r="F31" s="114">
        <f>ROUND(SUM(BF87:BF490), 2)</f>
        <v>0</v>
      </c>
      <c r="G31" s="38"/>
      <c r="H31" s="38"/>
      <c r="I31" s="115">
        <v>0.15</v>
      </c>
      <c r="J31" s="114">
        <f>ROUND(ROUND((SUM(BF87:BF490)),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43</v>
      </c>
      <c r="F32" s="114">
        <f>ROUND(SUM(BG87:BG490),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44</v>
      </c>
      <c r="F33" s="114">
        <f>ROUND(SUM(BH87:BH490),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45</v>
      </c>
      <c r="F34" s="114">
        <f>ROUND(SUM(BI87:BI490),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46</v>
      </c>
      <c r="E36" s="67"/>
      <c r="F36" s="67"/>
      <c r="G36" s="118" t="s">
        <v>47</v>
      </c>
      <c r="H36" s="119" t="s">
        <v>48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86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99" t="str">
        <f>E7</f>
        <v>ČEPRO Potěhy - slaboproudé instalace</v>
      </c>
      <c r="F45" s="300"/>
      <c r="G45" s="300"/>
      <c r="H45" s="300"/>
      <c r="I45" s="102"/>
      <c r="J45" s="38"/>
      <c r="K45" s="41"/>
    </row>
    <row r="46" spans="2:11" s="1" customFormat="1" ht="14.45" customHeight="1">
      <c r="B46" s="37"/>
      <c r="C46" s="33" t="s">
        <v>85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01" t="str">
        <f>E9</f>
        <v>1101806_3 - ČEPRO Potěhy - kamerový sytém</v>
      </c>
      <c r="F47" s="302"/>
      <c r="G47" s="302"/>
      <c r="H47" s="302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Potěhy</v>
      </c>
      <c r="G49" s="38"/>
      <c r="H49" s="38"/>
      <c r="I49" s="103" t="s">
        <v>25</v>
      </c>
      <c r="J49" s="104" t="str">
        <f>IF(J12="","",J12)</f>
        <v>19. 12. 2018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27</v>
      </c>
      <c r="D51" s="38"/>
      <c r="E51" s="38"/>
      <c r="F51" s="31">
        <f>E15</f>
        <v>0</v>
      </c>
      <c r="G51" s="38"/>
      <c r="H51" s="38"/>
      <c r="I51" s="103" t="s">
        <v>31</v>
      </c>
      <c r="J51" s="272" t="str">
        <f>E21</f>
        <v>premise, s.r.o.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94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87</v>
      </c>
      <c r="D54" s="116"/>
      <c r="E54" s="116"/>
      <c r="F54" s="116"/>
      <c r="G54" s="116"/>
      <c r="H54" s="116"/>
      <c r="I54" s="127"/>
      <c r="J54" s="128" t="s">
        <v>88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89</v>
      </c>
      <c r="D56" s="38"/>
      <c r="E56" s="38"/>
      <c r="F56" s="38"/>
      <c r="G56" s="38"/>
      <c r="H56" s="38"/>
      <c r="I56" s="102"/>
      <c r="J56" s="112">
        <f>J87</f>
        <v>0</v>
      </c>
      <c r="K56" s="41"/>
      <c r="AU56" s="20" t="s">
        <v>90</v>
      </c>
    </row>
    <row r="57" spans="2:47" s="7" customFormat="1" ht="24.95" customHeight="1">
      <c r="B57" s="131"/>
      <c r="C57" s="132"/>
      <c r="D57" s="133" t="s">
        <v>91</v>
      </c>
      <c r="E57" s="134"/>
      <c r="F57" s="134"/>
      <c r="G57" s="134"/>
      <c r="H57" s="134"/>
      <c r="I57" s="135"/>
      <c r="J57" s="136">
        <f>J88</f>
        <v>0</v>
      </c>
      <c r="K57" s="137"/>
    </row>
    <row r="58" spans="2:47" s="8" customFormat="1" ht="19.899999999999999" customHeight="1">
      <c r="B58" s="138"/>
      <c r="C58" s="139"/>
      <c r="D58" s="140" t="s">
        <v>347</v>
      </c>
      <c r="E58" s="141"/>
      <c r="F58" s="141"/>
      <c r="G58" s="141"/>
      <c r="H58" s="141"/>
      <c r="I58" s="142"/>
      <c r="J58" s="143">
        <f>J89</f>
        <v>0</v>
      </c>
      <c r="K58" s="144"/>
    </row>
    <row r="59" spans="2:47" s="8" customFormat="1" ht="19.899999999999999" customHeight="1">
      <c r="B59" s="138"/>
      <c r="C59" s="139"/>
      <c r="D59" s="140" t="s">
        <v>486</v>
      </c>
      <c r="E59" s="141"/>
      <c r="F59" s="141"/>
      <c r="G59" s="141"/>
      <c r="H59" s="141"/>
      <c r="I59" s="142"/>
      <c r="J59" s="143">
        <f>J196</f>
        <v>0</v>
      </c>
      <c r="K59" s="144"/>
    </row>
    <row r="60" spans="2:47" s="8" customFormat="1" ht="19.899999999999999" customHeight="1">
      <c r="B60" s="138"/>
      <c r="C60" s="139"/>
      <c r="D60" s="140" t="s">
        <v>487</v>
      </c>
      <c r="E60" s="141"/>
      <c r="F60" s="141"/>
      <c r="G60" s="141"/>
      <c r="H60" s="141"/>
      <c r="I60" s="142"/>
      <c r="J60" s="143">
        <f>J260</f>
        <v>0</v>
      </c>
      <c r="K60" s="144"/>
    </row>
    <row r="61" spans="2:47" s="8" customFormat="1" ht="19.899999999999999" customHeight="1">
      <c r="B61" s="138"/>
      <c r="C61" s="139"/>
      <c r="D61" s="140" t="s">
        <v>488</v>
      </c>
      <c r="E61" s="141"/>
      <c r="F61" s="141"/>
      <c r="G61" s="141"/>
      <c r="H61" s="141"/>
      <c r="I61" s="142"/>
      <c r="J61" s="143">
        <f>J280</f>
        <v>0</v>
      </c>
      <c r="K61" s="144"/>
    </row>
    <row r="62" spans="2:47" s="8" customFormat="1" ht="19.899999999999999" customHeight="1">
      <c r="B62" s="138"/>
      <c r="C62" s="139"/>
      <c r="D62" s="140" t="s">
        <v>489</v>
      </c>
      <c r="E62" s="141"/>
      <c r="F62" s="141"/>
      <c r="G62" s="141"/>
      <c r="H62" s="141"/>
      <c r="I62" s="142"/>
      <c r="J62" s="143">
        <f>J323</f>
        <v>0</v>
      </c>
      <c r="K62" s="144"/>
    </row>
    <row r="63" spans="2:47" s="8" customFormat="1" ht="19.899999999999999" customHeight="1">
      <c r="B63" s="138"/>
      <c r="C63" s="139"/>
      <c r="D63" s="140" t="s">
        <v>490</v>
      </c>
      <c r="E63" s="141"/>
      <c r="F63" s="141"/>
      <c r="G63" s="141"/>
      <c r="H63" s="141"/>
      <c r="I63" s="142"/>
      <c r="J63" s="143">
        <f>J378</f>
        <v>0</v>
      </c>
      <c r="K63" s="144"/>
    </row>
    <row r="64" spans="2:47" s="8" customFormat="1" ht="19.899999999999999" customHeight="1">
      <c r="B64" s="138"/>
      <c r="C64" s="139"/>
      <c r="D64" s="140" t="s">
        <v>491</v>
      </c>
      <c r="E64" s="141"/>
      <c r="F64" s="141"/>
      <c r="G64" s="141"/>
      <c r="H64" s="141"/>
      <c r="I64" s="142"/>
      <c r="J64" s="143">
        <f>J408</f>
        <v>0</v>
      </c>
      <c r="K64" s="144"/>
    </row>
    <row r="65" spans="2:12" s="8" customFormat="1" ht="19.899999999999999" customHeight="1">
      <c r="B65" s="138"/>
      <c r="C65" s="139"/>
      <c r="D65" s="140" t="s">
        <v>492</v>
      </c>
      <c r="E65" s="141"/>
      <c r="F65" s="141"/>
      <c r="G65" s="141"/>
      <c r="H65" s="141"/>
      <c r="I65" s="142"/>
      <c r="J65" s="143">
        <f>J450</f>
        <v>0</v>
      </c>
      <c r="K65" s="144"/>
    </row>
    <row r="66" spans="2:12" s="7" customFormat="1" ht="24.95" customHeight="1">
      <c r="B66" s="131"/>
      <c r="C66" s="132"/>
      <c r="D66" s="133" t="s">
        <v>92</v>
      </c>
      <c r="E66" s="134"/>
      <c r="F66" s="134"/>
      <c r="G66" s="134"/>
      <c r="H66" s="134"/>
      <c r="I66" s="135"/>
      <c r="J66" s="136">
        <f>J476</f>
        <v>0</v>
      </c>
      <c r="K66" s="137"/>
    </row>
    <row r="67" spans="2:12" s="7" customFormat="1" ht="24.95" customHeight="1">
      <c r="B67" s="131"/>
      <c r="C67" s="132"/>
      <c r="D67" s="133" t="s">
        <v>93</v>
      </c>
      <c r="E67" s="134"/>
      <c r="F67" s="134"/>
      <c r="G67" s="134"/>
      <c r="H67" s="134"/>
      <c r="I67" s="135"/>
      <c r="J67" s="136">
        <f>J480</f>
        <v>0</v>
      </c>
      <c r="K67" s="137"/>
    </row>
    <row r="68" spans="2:12" s="1" customFormat="1" ht="21.75" customHeight="1">
      <c r="B68" s="37"/>
      <c r="C68" s="38"/>
      <c r="D68" s="38"/>
      <c r="E68" s="38"/>
      <c r="F68" s="38"/>
      <c r="G68" s="38"/>
      <c r="H68" s="38"/>
      <c r="I68" s="102"/>
      <c r="J68" s="38"/>
      <c r="K68" s="41"/>
    </row>
    <row r="69" spans="2:12" s="1" customFormat="1" ht="6.95" customHeight="1">
      <c r="B69" s="52"/>
      <c r="C69" s="53"/>
      <c r="D69" s="53"/>
      <c r="E69" s="53"/>
      <c r="F69" s="53"/>
      <c r="G69" s="53"/>
      <c r="H69" s="53"/>
      <c r="I69" s="123"/>
      <c r="J69" s="53"/>
      <c r="K69" s="54"/>
    </row>
    <row r="73" spans="2:12" s="1" customFormat="1" ht="6.95" customHeight="1">
      <c r="B73" s="55"/>
      <c r="C73" s="56"/>
      <c r="D73" s="56"/>
      <c r="E73" s="56"/>
      <c r="F73" s="56"/>
      <c r="G73" s="56"/>
      <c r="H73" s="56"/>
      <c r="I73" s="124"/>
      <c r="J73" s="56"/>
      <c r="K73" s="56"/>
      <c r="L73" s="37"/>
    </row>
    <row r="74" spans="2:12" s="1" customFormat="1" ht="36.950000000000003" customHeight="1">
      <c r="B74" s="37"/>
      <c r="C74" s="57" t="s">
        <v>94</v>
      </c>
      <c r="I74" s="145"/>
      <c r="L74" s="37"/>
    </row>
    <row r="75" spans="2:12" s="1" customFormat="1" ht="6.95" customHeight="1">
      <c r="B75" s="37"/>
      <c r="I75" s="145"/>
      <c r="L75" s="37"/>
    </row>
    <row r="76" spans="2:12" s="1" customFormat="1" ht="14.45" customHeight="1">
      <c r="B76" s="37"/>
      <c r="C76" s="59" t="s">
        <v>19</v>
      </c>
      <c r="I76" s="145"/>
      <c r="L76" s="37"/>
    </row>
    <row r="77" spans="2:12" s="1" customFormat="1" ht="16.5" customHeight="1">
      <c r="B77" s="37"/>
      <c r="E77" s="295" t="str">
        <f>E7</f>
        <v>ČEPRO Potěhy - slaboproudé instalace</v>
      </c>
      <c r="F77" s="296"/>
      <c r="G77" s="296"/>
      <c r="H77" s="296"/>
      <c r="I77" s="145"/>
      <c r="L77" s="37"/>
    </row>
    <row r="78" spans="2:12" s="1" customFormat="1" ht="14.45" customHeight="1">
      <c r="B78" s="37"/>
      <c r="C78" s="59" t="s">
        <v>85</v>
      </c>
      <c r="I78" s="145"/>
      <c r="L78" s="37"/>
    </row>
    <row r="79" spans="2:12" s="1" customFormat="1" ht="17.25" customHeight="1">
      <c r="B79" s="37"/>
      <c r="E79" s="290" t="str">
        <f>E9</f>
        <v>1101806_3 - ČEPRO Potěhy - kamerový sytém</v>
      </c>
      <c r="F79" s="297"/>
      <c r="G79" s="297"/>
      <c r="H79" s="297"/>
      <c r="I79" s="145"/>
      <c r="L79" s="37"/>
    </row>
    <row r="80" spans="2:12" s="1" customFormat="1" ht="6.95" customHeight="1">
      <c r="B80" s="37"/>
      <c r="I80" s="145"/>
      <c r="L80" s="37"/>
    </row>
    <row r="81" spans="2:65" s="1" customFormat="1" ht="18" customHeight="1">
      <c r="B81" s="37"/>
      <c r="C81" s="59" t="s">
        <v>23</v>
      </c>
      <c r="F81" s="146" t="str">
        <f>F12</f>
        <v>Potěhy</v>
      </c>
      <c r="I81" s="147" t="s">
        <v>25</v>
      </c>
      <c r="J81" s="63" t="str">
        <f>IF(J12="","",J12)</f>
        <v>19. 12. 2018</v>
      </c>
      <c r="L81" s="37"/>
    </row>
    <row r="82" spans="2:65" s="1" customFormat="1" ht="6.95" customHeight="1">
      <c r="B82" s="37"/>
      <c r="I82" s="145"/>
      <c r="L82" s="37"/>
    </row>
    <row r="83" spans="2:65" s="1" customFormat="1" ht="15">
      <c r="B83" s="37"/>
      <c r="C83" s="59" t="s">
        <v>27</v>
      </c>
      <c r="F83" s="146">
        <f>E15</f>
        <v>0</v>
      </c>
      <c r="I83" s="147" t="s">
        <v>31</v>
      </c>
      <c r="J83" s="146" t="str">
        <f>E21</f>
        <v>premise, s.r.o.</v>
      </c>
      <c r="L83" s="37"/>
    </row>
    <row r="84" spans="2:65" s="1" customFormat="1" ht="14.45" customHeight="1">
      <c r="B84" s="37"/>
      <c r="C84" s="59" t="s">
        <v>30</v>
      </c>
      <c r="F84" s="146" t="str">
        <f>IF(E18="","",E18)</f>
        <v/>
      </c>
      <c r="I84" s="145"/>
      <c r="L84" s="37"/>
    </row>
    <row r="85" spans="2:65" s="1" customFormat="1" ht="10.35" customHeight="1">
      <c r="B85" s="37"/>
      <c r="I85" s="145"/>
      <c r="L85" s="37"/>
    </row>
    <row r="86" spans="2:65" s="9" customFormat="1" ht="29.25" customHeight="1">
      <c r="B86" s="148"/>
      <c r="C86" s="149" t="s">
        <v>95</v>
      </c>
      <c r="D86" s="150" t="s">
        <v>55</v>
      </c>
      <c r="E86" s="150" t="s">
        <v>51</v>
      </c>
      <c r="F86" s="150" t="s">
        <v>96</v>
      </c>
      <c r="G86" s="150" t="s">
        <v>97</v>
      </c>
      <c r="H86" s="150" t="s">
        <v>98</v>
      </c>
      <c r="I86" s="151" t="s">
        <v>99</v>
      </c>
      <c r="J86" s="150" t="s">
        <v>88</v>
      </c>
      <c r="K86" s="152" t="s">
        <v>100</v>
      </c>
      <c r="L86" s="148"/>
      <c r="M86" s="69" t="s">
        <v>101</v>
      </c>
      <c r="N86" s="70" t="s">
        <v>40</v>
      </c>
      <c r="O86" s="70" t="s">
        <v>102</v>
      </c>
      <c r="P86" s="70" t="s">
        <v>103</v>
      </c>
      <c r="Q86" s="70" t="s">
        <v>104</v>
      </c>
      <c r="R86" s="70" t="s">
        <v>105</v>
      </c>
      <c r="S86" s="70" t="s">
        <v>106</v>
      </c>
      <c r="T86" s="71" t="s">
        <v>107</v>
      </c>
    </row>
    <row r="87" spans="2:65" s="1" customFormat="1" ht="29.25" customHeight="1">
      <c r="B87" s="37"/>
      <c r="C87" s="73" t="s">
        <v>89</v>
      </c>
      <c r="I87" s="145"/>
      <c r="J87" s="153">
        <f>BK87</f>
        <v>0</v>
      </c>
      <c r="L87" s="37"/>
      <c r="M87" s="72"/>
      <c r="N87" s="64"/>
      <c r="O87" s="64"/>
      <c r="P87" s="154">
        <f>P88+P476+P480</f>
        <v>0</v>
      </c>
      <c r="Q87" s="64"/>
      <c r="R87" s="154">
        <f>R88+R476+R480</f>
        <v>0.80783100000000008</v>
      </c>
      <c r="S87" s="64"/>
      <c r="T87" s="155">
        <f>T88+T476+T480</f>
        <v>0</v>
      </c>
      <c r="AT87" s="20" t="s">
        <v>68</v>
      </c>
      <c r="AU87" s="20" t="s">
        <v>90</v>
      </c>
      <c r="BK87" s="156">
        <f>BK88+BK476+BK480</f>
        <v>0</v>
      </c>
    </row>
    <row r="88" spans="2:65" s="10" customFormat="1" ht="37.35" customHeight="1">
      <c r="B88" s="157"/>
      <c r="D88" s="158" t="s">
        <v>68</v>
      </c>
      <c r="E88" s="159" t="s">
        <v>108</v>
      </c>
      <c r="F88" s="159" t="s">
        <v>109</v>
      </c>
      <c r="I88" s="160"/>
      <c r="J88" s="161">
        <f>BK88</f>
        <v>0</v>
      </c>
      <c r="L88" s="157"/>
      <c r="M88" s="162"/>
      <c r="N88" s="163"/>
      <c r="O88" s="163"/>
      <c r="P88" s="164">
        <f>P89+P196+P260+P280+P323+P378+P408+P450</f>
        <v>0</v>
      </c>
      <c r="Q88" s="163"/>
      <c r="R88" s="164">
        <f>R89+R196+R260+R280+R323+R378+R408+R450</f>
        <v>0.80783100000000008</v>
      </c>
      <c r="S88" s="163"/>
      <c r="T88" s="165">
        <f>T89+T196+T260+T280+T323+T378+T408+T450</f>
        <v>0</v>
      </c>
      <c r="AR88" s="158" t="s">
        <v>76</v>
      </c>
      <c r="AT88" s="166" t="s">
        <v>68</v>
      </c>
      <c r="AU88" s="166" t="s">
        <v>69</v>
      </c>
      <c r="AY88" s="158" t="s">
        <v>110</v>
      </c>
      <c r="BK88" s="167">
        <f>BK89+BK196+BK260+BK280+BK323+BK378+BK408+BK450</f>
        <v>0</v>
      </c>
    </row>
    <row r="89" spans="2:65" s="10" customFormat="1" ht="19.899999999999999" customHeight="1">
      <c r="B89" s="157"/>
      <c r="D89" s="158" t="s">
        <v>68</v>
      </c>
      <c r="E89" s="168" t="s">
        <v>348</v>
      </c>
      <c r="F89" s="168" t="s">
        <v>349</v>
      </c>
      <c r="I89" s="160"/>
      <c r="J89" s="169">
        <f>BK89</f>
        <v>0</v>
      </c>
      <c r="L89" s="157"/>
      <c r="M89" s="162"/>
      <c r="N89" s="163"/>
      <c r="O89" s="163"/>
      <c r="P89" s="164">
        <f>SUM(P90:P195)</f>
        <v>0</v>
      </c>
      <c r="Q89" s="163"/>
      <c r="R89" s="164">
        <f>SUM(R90:R195)</f>
        <v>0</v>
      </c>
      <c r="S89" s="163"/>
      <c r="T89" s="165">
        <f>SUM(T90:T195)</f>
        <v>0</v>
      </c>
      <c r="AR89" s="158" t="s">
        <v>74</v>
      </c>
      <c r="AT89" s="166" t="s">
        <v>68</v>
      </c>
      <c r="AU89" s="166" t="s">
        <v>74</v>
      </c>
      <c r="AY89" s="158" t="s">
        <v>110</v>
      </c>
      <c r="BK89" s="167">
        <f>SUM(BK90:BK195)</f>
        <v>0</v>
      </c>
    </row>
    <row r="90" spans="2:65" s="1" customFormat="1" ht="38.25" customHeight="1">
      <c r="B90" s="170"/>
      <c r="C90" s="171" t="s">
        <v>74</v>
      </c>
      <c r="D90" s="171" t="s">
        <v>111</v>
      </c>
      <c r="E90" s="172" t="s">
        <v>493</v>
      </c>
      <c r="F90" s="173" t="s">
        <v>494</v>
      </c>
      <c r="G90" s="174" t="s">
        <v>129</v>
      </c>
      <c r="H90" s="175">
        <v>1</v>
      </c>
      <c r="I90" s="176"/>
      <c r="J90" s="177">
        <f>ROUND(I90*H90,2)</f>
        <v>0</v>
      </c>
      <c r="K90" s="173" t="s">
        <v>155</v>
      </c>
      <c r="L90" s="37"/>
      <c r="M90" s="178" t="s">
        <v>5</v>
      </c>
      <c r="N90" s="179" t="s">
        <v>41</v>
      </c>
      <c r="O90" s="38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AR90" s="20" t="s">
        <v>116</v>
      </c>
      <c r="AT90" s="20" t="s">
        <v>111</v>
      </c>
      <c r="AU90" s="20" t="s">
        <v>76</v>
      </c>
      <c r="AY90" s="20" t="s">
        <v>110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20" t="s">
        <v>74</v>
      </c>
      <c r="BK90" s="182">
        <f>ROUND(I90*H90,2)</f>
        <v>0</v>
      </c>
      <c r="BL90" s="20" t="s">
        <v>116</v>
      </c>
      <c r="BM90" s="20" t="s">
        <v>495</v>
      </c>
    </row>
    <row r="91" spans="2:65" s="1" customFormat="1" ht="102" customHeight="1">
      <c r="B91" s="170"/>
      <c r="C91" s="183" t="s">
        <v>76</v>
      </c>
      <c r="D91" s="183" t="s">
        <v>117</v>
      </c>
      <c r="E91" s="184" t="s">
        <v>496</v>
      </c>
      <c r="F91" s="185" t="s">
        <v>497</v>
      </c>
      <c r="G91" s="186" t="s">
        <v>129</v>
      </c>
      <c r="H91" s="187">
        <v>1</v>
      </c>
      <c r="I91" s="188"/>
      <c r="J91" s="189">
        <f>ROUND(I91*H91,2)</f>
        <v>0</v>
      </c>
      <c r="K91" s="185" t="s">
        <v>155</v>
      </c>
      <c r="L91" s="190"/>
      <c r="M91" s="191" t="s">
        <v>5</v>
      </c>
      <c r="N91" s="192" t="s">
        <v>41</v>
      </c>
      <c r="O91" s="38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AR91" s="20" t="s">
        <v>118</v>
      </c>
      <c r="AT91" s="20" t="s">
        <v>117</v>
      </c>
      <c r="AU91" s="20" t="s">
        <v>76</v>
      </c>
      <c r="AY91" s="20" t="s">
        <v>110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20" t="s">
        <v>74</v>
      </c>
      <c r="BK91" s="182">
        <f>ROUND(I91*H91,2)</f>
        <v>0</v>
      </c>
      <c r="BL91" s="20" t="s">
        <v>116</v>
      </c>
      <c r="BM91" s="20" t="s">
        <v>76</v>
      </c>
    </row>
    <row r="92" spans="2:65" s="1" customFormat="1" ht="27">
      <c r="B92" s="37"/>
      <c r="D92" s="193" t="s">
        <v>125</v>
      </c>
      <c r="F92" s="194" t="s">
        <v>156</v>
      </c>
      <c r="I92" s="145"/>
      <c r="L92" s="37"/>
      <c r="M92" s="195"/>
      <c r="N92" s="38"/>
      <c r="O92" s="38"/>
      <c r="P92" s="38"/>
      <c r="Q92" s="38"/>
      <c r="R92" s="38"/>
      <c r="S92" s="38"/>
      <c r="T92" s="66"/>
      <c r="AT92" s="20" t="s">
        <v>125</v>
      </c>
      <c r="AU92" s="20" t="s">
        <v>76</v>
      </c>
    </row>
    <row r="93" spans="2:65" s="1" customFormat="1" ht="25.5" customHeight="1">
      <c r="B93" s="170"/>
      <c r="C93" s="171" t="s">
        <v>119</v>
      </c>
      <c r="D93" s="171" t="s">
        <v>111</v>
      </c>
      <c r="E93" s="172" t="s">
        <v>498</v>
      </c>
      <c r="F93" s="173" t="s">
        <v>499</v>
      </c>
      <c r="G93" s="174" t="s">
        <v>129</v>
      </c>
      <c r="H93" s="175">
        <v>4</v>
      </c>
      <c r="I93" s="176"/>
      <c r="J93" s="177">
        <f>ROUND(I93*H93,2)</f>
        <v>0</v>
      </c>
      <c r="K93" s="173" t="s">
        <v>155</v>
      </c>
      <c r="L93" s="37"/>
      <c r="M93" s="178" t="s">
        <v>5</v>
      </c>
      <c r="N93" s="179" t="s">
        <v>41</v>
      </c>
      <c r="O93" s="38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AR93" s="20" t="s">
        <v>116</v>
      </c>
      <c r="AT93" s="20" t="s">
        <v>111</v>
      </c>
      <c r="AU93" s="20" t="s">
        <v>76</v>
      </c>
      <c r="AY93" s="20" t="s">
        <v>110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20" t="s">
        <v>74</v>
      </c>
      <c r="BK93" s="182">
        <f>ROUND(I93*H93,2)</f>
        <v>0</v>
      </c>
      <c r="BL93" s="20" t="s">
        <v>116</v>
      </c>
      <c r="BM93" s="20" t="s">
        <v>500</v>
      </c>
    </row>
    <row r="94" spans="2:65" s="1" customFormat="1" ht="25.5" customHeight="1">
      <c r="B94" s="170"/>
      <c r="C94" s="183" t="s">
        <v>120</v>
      </c>
      <c r="D94" s="183" t="s">
        <v>117</v>
      </c>
      <c r="E94" s="184" t="s">
        <v>501</v>
      </c>
      <c r="F94" s="185" t="s">
        <v>502</v>
      </c>
      <c r="G94" s="186" t="s">
        <v>129</v>
      </c>
      <c r="H94" s="187">
        <v>4</v>
      </c>
      <c r="I94" s="188"/>
      <c r="J94" s="189">
        <f>ROUND(I94*H94,2)</f>
        <v>0</v>
      </c>
      <c r="K94" s="185" t="s">
        <v>155</v>
      </c>
      <c r="L94" s="190"/>
      <c r="M94" s="191" t="s">
        <v>5</v>
      </c>
      <c r="N94" s="192" t="s">
        <v>41</v>
      </c>
      <c r="O94" s="38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20" t="s">
        <v>118</v>
      </c>
      <c r="AT94" s="20" t="s">
        <v>117</v>
      </c>
      <c r="AU94" s="20" t="s">
        <v>76</v>
      </c>
      <c r="AY94" s="20" t="s">
        <v>110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20" t="s">
        <v>74</v>
      </c>
      <c r="BK94" s="182">
        <f>ROUND(I94*H94,2)</f>
        <v>0</v>
      </c>
      <c r="BL94" s="20" t="s">
        <v>116</v>
      </c>
      <c r="BM94" s="20" t="s">
        <v>120</v>
      </c>
    </row>
    <row r="95" spans="2:65" s="1" customFormat="1" ht="27">
      <c r="B95" s="37"/>
      <c r="D95" s="193" t="s">
        <v>125</v>
      </c>
      <c r="F95" s="194" t="s">
        <v>156</v>
      </c>
      <c r="I95" s="145"/>
      <c r="L95" s="37"/>
      <c r="M95" s="195"/>
      <c r="N95" s="38"/>
      <c r="O95" s="38"/>
      <c r="P95" s="38"/>
      <c r="Q95" s="38"/>
      <c r="R95" s="38"/>
      <c r="S95" s="38"/>
      <c r="T95" s="66"/>
      <c r="AT95" s="20" t="s">
        <v>125</v>
      </c>
      <c r="AU95" s="20" t="s">
        <v>76</v>
      </c>
    </row>
    <row r="96" spans="2:65" s="1" customFormat="1" ht="25.5" customHeight="1">
      <c r="B96" s="170"/>
      <c r="C96" s="171" t="s">
        <v>121</v>
      </c>
      <c r="D96" s="171" t="s">
        <v>111</v>
      </c>
      <c r="E96" s="172" t="s">
        <v>503</v>
      </c>
      <c r="F96" s="173" t="s">
        <v>504</v>
      </c>
      <c r="G96" s="174" t="s">
        <v>221</v>
      </c>
      <c r="H96" s="175">
        <v>0</v>
      </c>
      <c r="I96" s="176"/>
      <c r="J96" s="177">
        <f>ROUND(I96*H96,2)</f>
        <v>0</v>
      </c>
      <c r="K96" s="173" t="s">
        <v>155</v>
      </c>
      <c r="L96" s="37"/>
      <c r="M96" s="178" t="s">
        <v>5</v>
      </c>
      <c r="N96" s="179" t="s">
        <v>41</v>
      </c>
      <c r="O96" s="38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20" t="s">
        <v>116</v>
      </c>
      <c r="AT96" s="20" t="s">
        <v>111</v>
      </c>
      <c r="AU96" s="20" t="s">
        <v>76</v>
      </c>
      <c r="AY96" s="20" t="s">
        <v>110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20" t="s">
        <v>74</v>
      </c>
      <c r="BK96" s="182">
        <f>ROUND(I96*H96,2)</f>
        <v>0</v>
      </c>
      <c r="BL96" s="20" t="s">
        <v>116</v>
      </c>
      <c r="BM96" s="20" t="s">
        <v>505</v>
      </c>
    </row>
    <row r="97" spans="2:65" s="1" customFormat="1" ht="27">
      <c r="B97" s="37"/>
      <c r="D97" s="193" t="s">
        <v>125</v>
      </c>
      <c r="F97" s="194" t="s">
        <v>156</v>
      </c>
      <c r="I97" s="145"/>
      <c r="L97" s="37"/>
      <c r="M97" s="195"/>
      <c r="N97" s="38"/>
      <c r="O97" s="38"/>
      <c r="P97" s="38"/>
      <c r="Q97" s="38"/>
      <c r="R97" s="38"/>
      <c r="S97" s="38"/>
      <c r="T97" s="66"/>
      <c r="AT97" s="20" t="s">
        <v>125</v>
      </c>
      <c r="AU97" s="20" t="s">
        <v>76</v>
      </c>
    </row>
    <row r="98" spans="2:65" s="1" customFormat="1" ht="25.5" customHeight="1">
      <c r="B98" s="170"/>
      <c r="C98" s="171" t="s">
        <v>122</v>
      </c>
      <c r="D98" s="171" t="s">
        <v>111</v>
      </c>
      <c r="E98" s="172" t="s">
        <v>506</v>
      </c>
      <c r="F98" s="173" t="s">
        <v>507</v>
      </c>
      <c r="G98" s="174" t="s">
        <v>221</v>
      </c>
      <c r="H98" s="175">
        <v>0</v>
      </c>
      <c r="I98" s="176"/>
      <c r="J98" s="177">
        <f>ROUND(I98*H98,2)</f>
        <v>0</v>
      </c>
      <c r="K98" s="173" t="s">
        <v>155</v>
      </c>
      <c r="L98" s="37"/>
      <c r="M98" s="178" t="s">
        <v>5</v>
      </c>
      <c r="N98" s="179" t="s">
        <v>41</v>
      </c>
      <c r="O98" s="38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0" t="s">
        <v>116</v>
      </c>
      <c r="AT98" s="20" t="s">
        <v>111</v>
      </c>
      <c r="AU98" s="20" t="s">
        <v>76</v>
      </c>
      <c r="AY98" s="20" t="s">
        <v>110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0" t="s">
        <v>74</v>
      </c>
      <c r="BK98" s="182">
        <f>ROUND(I98*H98,2)</f>
        <v>0</v>
      </c>
      <c r="BL98" s="20" t="s">
        <v>116</v>
      </c>
      <c r="BM98" s="20" t="s">
        <v>508</v>
      </c>
    </row>
    <row r="99" spans="2:65" s="1" customFormat="1" ht="27">
      <c r="B99" s="37"/>
      <c r="D99" s="193" t="s">
        <v>125</v>
      </c>
      <c r="F99" s="194" t="s">
        <v>156</v>
      </c>
      <c r="I99" s="145"/>
      <c r="L99" s="37"/>
      <c r="M99" s="195"/>
      <c r="N99" s="38"/>
      <c r="O99" s="38"/>
      <c r="P99" s="38"/>
      <c r="Q99" s="38"/>
      <c r="R99" s="38"/>
      <c r="S99" s="38"/>
      <c r="T99" s="66"/>
      <c r="AT99" s="20" t="s">
        <v>125</v>
      </c>
      <c r="AU99" s="20" t="s">
        <v>76</v>
      </c>
    </row>
    <row r="100" spans="2:65" s="1" customFormat="1" ht="25.5" customHeight="1">
      <c r="B100" s="170"/>
      <c r="C100" s="171" t="s">
        <v>123</v>
      </c>
      <c r="D100" s="171" t="s">
        <v>111</v>
      </c>
      <c r="E100" s="172" t="s">
        <v>509</v>
      </c>
      <c r="F100" s="173" t="s">
        <v>510</v>
      </c>
      <c r="G100" s="174" t="s">
        <v>221</v>
      </c>
      <c r="H100" s="175">
        <v>0</v>
      </c>
      <c r="I100" s="176"/>
      <c r="J100" s="177">
        <f>ROUND(I100*H100,2)</f>
        <v>0</v>
      </c>
      <c r="K100" s="173" t="s">
        <v>155</v>
      </c>
      <c r="L100" s="37"/>
      <c r="M100" s="178" t="s">
        <v>5</v>
      </c>
      <c r="N100" s="179" t="s">
        <v>41</v>
      </c>
      <c r="O100" s="38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0" t="s">
        <v>116</v>
      </c>
      <c r="AT100" s="20" t="s">
        <v>111</v>
      </c>
      <c r="AU100" s="20" t="s">
        <v>76</v>
      </c>
      <c r="AY100" s="20" t="s">
        <v>110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0" t="s">
        <v>74</v>
      </c>
      <c r="BK100" s="182">
        <f>ROUND(I100*H100,2)</f>
        <v>0</v>
      </c>
      <c r="BL100" s="20" t="s">
        <v>116</v>
      </c>
      <c r="BM100" s="20" t="s">
        <v>511</v>
      </c>
    </row>
    <row r="101" spans="2:65" s="1" customFormat="1" ht="27">
      <c r="B101" s="37"/>
      <c r="D101" s="193" t="s">
        <v>125</v>
      </c>
      <c r="F101" s="194" t="s">
        <v>156</v>
      </c>
      <c r="I101" s="145"/>
      <c r="L101" s="37"/>
      <c r="M101" s="195"/>
      <c r="N101" s="38"/>
      <c r="O101" s="38"/>
      <c r="P101" s="38"/>
      <c r="Q101" s="38"/>
      <c r="R101" s="38"/>
      <c r="S101" s="38"/>
      <c r="T101" s="66"/>
      <c r="AT101" s="20" t="s">
        <v>125</v>
      </c>
      <c r="AU101" s="20" t="s">
        <v>76</v>
      </c>
    </row>
    <row r="102" spans="2:65" s="1" customFormat="1" ht="16.5" customHeight="1">
      <c r="B102" s="170"/>
      <c r="C102" s="183" t="s">
        <v>124</v>
      </c>
      <c r="D102" s="183" t="s">
        <v>117</v>
      </c>
      <c r="E102" s="184" t="s">
        <v>512</v>
      </c>
      <c r="F102" s="185" t="s">
        <v>513</v>
      </c>
      <c r="G102" s="186" t="s">
        <v>129</v>
      </c>
      <c r="H102" s="187">
        <v>0</v>
      </c>
      <c r="I102" s="188"/>
      <c r="J102" s="189">
        <f>ROUND(I102*H102,2)</f>
        <v>0</v>
      </c>
      <c r="K102" s="185" t="s">
        <v>5</v>
      </c>
      <c r="L102" s="190"/>
      <c r="M102" s="191" t="s">
        <v>5</v>
      </c>
      <c r="N102" s="192" t="s">
        <v>41</v>
      </c>
      <c r="O102" s="38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0" t="s">
        <v>118</v>
      </c>
      <c r="AT102" s="20" t="s">
        <v>117</v>
      </c>
      <c r="AU102" s="20" t="s">
        <v>76</v>
      </c>
      <c r="AY102" s="20" t="s">
        <v>110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0" t="s">
        <v>74</v>
      </c>
      <c r="BK102" s="182">
        <f>ROUND(I102*H102,2)</f>
        <v>0</v>
      </c>
      <c r="BL102" s="20" t="s">
        <v>116</v>
      </c>
      <c r="BM102" s="20" t="s">
        <v>514</v>
      </c>
    </row>
    <row r="103" spans="2:65" s="1" customFormat="1" ht="16.5" customHeight="1">
      <c r="B103" s="170"/>
      <c r="C103" s="171" t="s">
        <v>127</v>
      </c>
      <c r="D103" s="171" t="s">
        <v>111</v>
      </c>
      <c r="E103" s="172" t="s">
        <v>515</v>
      </c>
      <c r="F103" s="173" t="s">
        <v>516</v>
      </c>
      <c r="G103" s="174" t="s">
        <v>221</v>
      </c>
      <c r="H103" s="175">
        <v>0</v>
      </c>
      <c r="I103" s="176"/>
      <c r="J103" s="177">
        <f>ROUND(I103*H103,2)</f>
        <v>0</v>
      </c>
      <c r="K103" s="173" t="s">
        <v>5</v>
      </c>
      <c r="L103" s="37"/>
      <c r="M103" s="178" t="s">
        <v>5</v>
      </c>
      <c r="N103" s="179" t="s">
        <v>41</v>
      </c>
      <c r="O103" s="38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AR103" s="20" t="s">
        <v>116</v>
      </c>
      <c r="AT103" s="20" t="s">
        <v>111</v>
      </c>
      <c r="AU103" s="20" t="s">
        <v>76</v>
      </c>
      <c r="AY103" s="20" t="s">
        <v>110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20" t="s">
        <v>74</v>
      </c>
      <c r="BK103" s="182">
        <f>ROUND(I103*H103,2)</f>
        <v>0</v>
      </c>
      <c r="BL103" s="20" t="s">
        <v>116</v>
      </c>
      <c r="BM103" s="20" t="s">
        <v>517</v>
      </c>
    </row>
    <row r="104" spans="2:65" s="1" customFormat="1" ht="25.5" customHeight="1">
      <c r="B104" s="170"/>
      <c r="C104" s="171" t="s">
        <v>128</v>
      </c>
      <c r="D104" s="171" t="s">
        <v>111</v>
      </c>
      <c r="E104" s="172" t="s">
        <v>518</v>
      </c>
      <c r="F104" s="173" t="s">
        <v>519</v>
      </c>
      <c r="G104" s="174" t="s">
        <v>129</v>
      </c>
      <c r="H104" s="175">
        <v>1</v>
      </c>
      <c r="I104" s="176"/>
      <c r="J104" s="177">
        <f>ROUND(I104*H104,2)</f>
        <v>0</v>
      </c>
      <c r="K104" s="173" t="s">
        <v>115</v>
      </c>
      <c r="L104" s="37"/>
      <c r="M104" s="178" t="s">
        <v>5</v>
      </c>
      <c r="N104" s="179" t="s">
        <v>41</v>
      </c>
      <c r="O104" s="38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20" t="s">
        <v>116</v>
      </c>
      <c r="AT104" s="20" t="s">
        <v>111</v>
      </c>
      <c r="AU104" s="20" t="s">
        <v>76</v>
      </c>
      <c r="AY104" s="20" t="s">
        <v>110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0" t="s">
        <v>74</v>
      </c>
      <c r="BK104" s="182">
        <f>ROUND(I104*H104,2)</f>
        <v>0</v>
      </c>
      <c r="BL104" s="20" t="s">
        <v>116</v>
      </c>
      <c r="BM104" s="20" t="s">
        <v>520</v>
      </c>
    </row>
    <row r="105" spans="2:65" s="1" customFormat="1" ht="89.25" customHeight="1">
      <c r="B105" s="170"/>
      <c r="C105" s="183" t="s">
        <v>130</v>
      </c>
      <c r="D105" s="183" t="s">
        <v>117</v>
      </c>
      <c r="E105" s="184" t="s">
        <v>521</v>
      </c>
      <c r="F105" s="185" t="s">
        <v>522</v>
      </c>
      <c r="G105" s="186" t="s">
        <v>129</v>
      </c>
      <c r="H105" s="187">
        <v>1</v>
      </c>
      <c r="I105" s="188"/>
      <c r="J105" s="189">
        <f>ROUND(I105*H105,2)</f>
        <v>0</v>
      </c>
      <c r="K105" s="185" t="s">
        <v>155</v>
      </c>
      <c r="L105" s="190"/>
      <c r="M105" s="191" t="s">
        <v>5</v>
      </c>
      <c r="N105" s="192" t="s">
        <v>41</v>
      </c>
      <c r="O105" s="38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20" t="s">
        <v>118</v>
      </c>
      <c r="AT105" s="20" t="s">
        <v>117</v>
      </c>
      <c r="AU105" s="20" t="s">
        <v>76</v>
      </c>
      <c r="AY105" s="20" t="s">
        <v>110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20" t="s">
        <v>74</v>
      </c>
      <c r="BK105" s="182">
        <f>ROUND(I105*H105,2)</f>
        <v>0</v>
      </c>
      <c r="BL105" s="20" t="s">
        <v>116</v>
      </c>
      <c r="BM105" s="20" t="s">
        <v>132</v>
      </c>
    </row>
    <row r="106" spans="2:65" s="1" customFormat="1" ht="27">
      <c r="B106" s="37"/>
      <c r="D106" s="193" t="s">
        <v>125</v>
      </c>
      <c r="F106" s="194" t="s">
        <v>156</v>
      </c>
      <c r="I106" s="145"/>
      <c r="L106" s="37"/>
      <c r="M106" s="195"/>
      <c r="N106" s="38"/>
      <c r="O106" s="38"/>
      <c r="P106" s="38"/>
      <c r="Q106" s="38"/>
      <c r="R106" s="38"/>
      <c r="S106" s="38"/>
      <c r="T106" s="66"/>
      <c r="AT106" s="20" t="s">
        <v>125</v>
      </c>
      <c r="AU106" s="20" t="s">
        <v>76</v>
      </c>
    </row>
    <row r="107" spans="2:65" s="1" customFormat="1" ht="16.5" customHeight="1">
      <c r="B107" s="170"/>
      <c r="C107" s="171" t="s">
        <v>132</v>
      </c>
      <c r="D107" s="171" t="s">
        <v>111</v>
      </c>
      <c r="E107" s="172" t="s">
        <v>523</v>
      </c>
      <c r="F107" s="173" t="s">
        <v>524</v>
      </c>
      <c r="G107" s="174" t="s">
        <v>129</v>
      </c>
      <c r="H107" s="175">
        <v>2</v>
      </c>
      <c r="I107" s="176"/>
      <c r="J107" s="177">
        <f>ROUND(I107*H107,2)</f>
        <v>0</v>
      </c>
      <c r="K107" s="173" t="s">
        <v>155</v>
      </c>
      <c r="L107" s="37"/>
      <c r="M107" s="178" t="s">
        <v>5</v>
      </c>
      <c r="N107" s="179" t="s">
        <v>41</v>
      </c>
      <c r="O107" s="38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0" t="s">
        <v>116</v>
      </c>
      <c r="AT107" s="20" t="s">
        <v>111</v>
      </c>
      <c r="AU107" s="20" t="s">
        <v>76</v>
      </c>
      <c r="AY107" s="20" t="s">
        <v>110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0" t="s">
        <v>74</v>
      </c>
      <c r="BK107" s="182">
        <f>ROUND(I107*H107,2)</f>
        <v>0</v>
      </c>
      <c r="BL107" s="20" t="s">
        <v>116</v>
      </c>
      <c r="BM107" s="20" t="s">
        <v>525</v>
      </c>
    </row>
    <row r="108" spans="2:65" s="1" customFormat="1" ht="38.25" customHeight="1">
      <c r="B108" s="170"/>
      <c r="C108" s="183" t="s">
        <v>133</v>
      </c>
      <c r="D108" s="183" t="s">
        <v>117</v>
      </c>
      <c r="E108" s="184" t="s">
        <v>526</v>
      </c>
      <c r="F108" s="185" t="s">
        <v>477</v>
      </c>
      <c r="G108" s="186" t="s">
        <v>129</v>
      </c>
      <c r="H108" s="187">
        <v>1</v>
      </c>
      <c r="I108" s="188"/>
      <c r="J108" s="189">
        <f>ROUND(I108*H108,2)</f>
        <v>0</v>
      </c>
      <c r="K108" s="185" t="s">
        <v>155</v>
      </c>
      <c r="L108" s="190"/>
      <c r="M108" s="191" t="s">
        <v>5</v>
      </c>
      <c r="N108" s="192" t="s">
        <v>41</v>
      </c>
      <c r="O108" s="38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20" t="s">
        <v>118</v>
      </c>
      <c r="AT108" s="20" t="s">
        <v>117</v>
      </c>
      <c r="AU108" s="20" t="s">
        <v>76</v>
      </c>
      <c r="AY108" s="20" t="s">
        <v>110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0" t="s">
        <v>74</v>
      </c>
      <c r="BK108" s="182">
        <f>ROUND(I108*H108,2)</f>
        <v>0</v>
      </c>
      <c r="BL108" s="20" t="s">
        <v>116</v>
      </c>
      <c r="BM108" s="20" t="s">
        <v>134</v>
      </c>
    </row>
    <row r="109" spans="2:65" s="1" customFormat="1" ht="27">
      <c r="B109" s="37"/>
      <c r="D109" s="193" t="s">
        <v>125</v>
      </c>
      <c r="F109" s="194" t="s">
        <v>156</v>
      </c>
      <c r="I109" s="145"/>
      <c r="L109" s="37"/>
      <c r="M109" s="195"/>
      <c r="N109" s="38"/>
      <c r="O109" s="38"/>
      <c r="P109" s="38"/>
      <c r="Q109" s="38"/>
      <c r="R109" s="38"/>
      <c r="S109" s="38"/>
      <c r="T109" s="66"/>
      <c r="AT109" s="20" t="s">
        <v>125</v>
      </c>
      <c r="AU109" s="20" t="s">
        <v>76</v>
      </c>
    </row>
    <row r="110" spans="2:65" s="1" customFormat="1" ht="38.25" customHeight="1">
      <c r="B110" s="170"/>
      <c r="C110" s="183" t="s">
        <v>134</v>
      </c>
      <c r="D110" s="183" t="s">
        <v>117</v>
      </c>
      <c r="E110" s="184" t="s">
        <v>527</v>
      </c>
      <c r="F110" s="185" t="s">
        <v>478</v>
      </c>
      <c r="G110" s="186" t="s">
        <v>129</v>
      </c>
      <c r="H110" s="187">
        <v>1</v>
      </c>
      <c r="I110" s="188"/>
      <c r="J110" s="189">
        <f>ROUND(I110*H110,2)</f>
        <v>0</v>
      </c>
      <c r="K110" s="185" t="s">
        <v>155</v>
      </c>
      <c r="L110" s="190"/>
      <c r="M110" s="191" t="s">
        <v>5</v>
      </c>
      <c r="N110" s="192" t="s">
        <v>41</v>
      </c>
      <c r="O110" s="38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0" t="s">
        <v>118</v>
      </c>
      <c r="AT110" s="20" t="s">
        <v>117</v>
      </c>
      <c r="AU110" s="20" t="s">
        <v>76</v>
      </c>
      <c r="AY110" s="20" t="s">
        <v>110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0" t="s">
        <v>74</v>
      </c>
      <c r="BK110" s="182">
        <f>ROUND(I110*H110,2)</f>
        <v>0</v>
      </c>
      <c r="BL110" s="20" t="s">
        <v>116</v>
      </c>
      <c r="BM110" s="20" t="s">
        <v>116</v>
      </c>
    </row>
    <row r="111" spans="2:65" s="1" customFormat="1" ht="27">
      <c r="B111" s="37"/>
      <c r="D111" s="193" t="s">
        <v>125</v>
      </c>
      <c r="F111" s="194" t="s">
        <v>156</v>
      </c>
      <c r="I111" s="145"/>
      <c r="L111" s="37"/>
      <c r="M111" s="195"/>
      <c r="N111" s="38"/>
      <c r="O111" s="38"/>
      <c r="P111" s="38"/>
      <c r="Q111" s="38"/>
      <c r="R111" s="38"/>
      <c r="S111" s="38"/>
      <c r="T111" s="66"/>
      <c r="AT111" s="20" t="s">
        <v>125</v>
      </c>
      <c r="AU111" s="20" t="s">
        <v>76</v>
      </c>
    </row>
    <row r="112" spans="2:65" s="1" customFormat="1" ht="16.5" customHeight="1">
      <c r="B112" s="170"/>
      <c r="C112" s="171" t="s">
        <v>11</v>
      </c>
      <c r="D112" s="171" t="s">
        <v>111</v>
      </c>
      <c r="E112" s="172" t="s">
        <v>528</v>
      </c>
      <c r="F112" s="173" t="s">
        <v>529</v>
      </c>
      <c r="G112" s="174" t="s">
        <v>129</v>
      </c>
      <c r="H112" s="175">
        <v>1</v>
      </c>
      <c r="I112" s="176"/>
      <c r="J112" s="177">
        <f>ROUND(I112*H112,2)</f>
        <v>0</v>
      </c>
      <c r="K112" s="173" t="s">
        <v>155</v>
      </c>
      <c r="L112" s="37"/>
      <c r="M112" s="178" t="s">
        <v>5</v>
      </c>
      <c r="N112" s="179" t="s">
        <v>41</v>
      </c>
      <c r="O112" s="38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AR112" s="20" t="s">
        <v>116</v>
      </c>
      <c r="AT112" s="20" t="s">
        <v>111</v>
      </c>
      <c r="AU112" s="20" t="s">
        <v>76</v>
      </c>
      <c r="AY112" s="20" t="s">
        <v>110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0" t="s">
        <v>74</v>
      </c>
      <c r="BK112" s="182">
        <f>ROUND(I112*H112,2)</f>
        <v>0</v>
      </c>
      <c r="BL112" s="20" t="s">
        <v>116</v>
      </c>
      <c r="BM112" s="20" t="s">
        <v>530</v>
      </c>
    </row>
    <row r="113" spans="2:65" s="1" customFormat="1" ht="16.5" customHeight="1">
      <c r="B113" s="170"/>
      <c r="C113" s="183" t="s">
        <v>116</v>
      </c>
      <c r="D113" s="183" t="s">
        <v>117</v>
      </c>
      <c r="E113" s="184" t="s">
        <v>531</v>
      </c>
      <c r="F113" s="185" t="s">
        <v>532</v>
      </c>
      <c r="G113" s="186" t="s">
        <v>129</v>
      </c>
      <c r="H113" s="187">
        <v>1</v>
      </c>
      <c r="I113" s="188"/>
      <c r="J113" s="189">
        <f>ROUND(I113*H113,2)</f>
        <v>0</v>
      </c>
      <c r="K113" s="185" t="s">
        <v>155</v>
      </c>
      <c r="L113" s="190"/>
      <c r="M113" s="191" t="s">
        <v>5</v>
      </c>
      <c r="N113" s="192" t="s">
        <v>41</v>
      </c>
      <c r="O113" s="38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0" t="s">
        <v>118</v>
      </c>
      <c r="AT113" s="20" t="s">
        <v>117</v>
      </c>
      <c r="AU113" s="20" t="s">
        <v>76</v>
      </c>
      <c r="AY113" s="20" t="s">
        <v>110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0" t="s">
        <v>74</v>
      </c>
      <c r="BK113" s="182">
        <f>ROUND(I113*H113,2)</f>
        <v>0</v>
      </c>
      <c r="BL113" s="20" t="s">
        <v>116</v>
      </c>
      <c r="BM113" s="20" t="s">
        <v>141</v>
      </c>
    </row>
    <row r="114" spans="2:65" s="1" customFormat="1" ht="27">
      <c r="B114" s="37"/>
      <c r="D114" s="193" t="s">
        <v>125</v>
      </c>
      <c r="F114" s="194" t="s">
        <v>156</v>
      </c>
      <c r="I114" s="145"/>
      <c r="L114" s="37"/>
      <c r="M114" s="195"/>
      <c r="N114" s="38"/>
      <c r="O114" s="38"/>
      <c r="P114" s="38"/>
      <c r="Q114" s="38"/>
      <c r="R114" s="38"/>
      <c r="S114" s="38"/>
      <c r="T114" s="66"/>
      <c r="AT114" s="20" t="s">
        <v>125</v>
      </c>
      <c r="AU114" s="20" t="s">
        <v>76</v>
      </c>
    </row>
    <row r="115" spans="2:65" s="1" customFormat="1" ht="16.5" customHeight="1">
      <c r="B115" s="170"/>
      <c r="C115" s="171" t="s">
        <v>140</v>
      </c>
      <c r="D115" s="171" t="s">
        <v>111</v>
      </c>
      <c r="E115" s="172" t="s">
        <v>533</v>
      </c>
      <c r="F115" s="173" t="s">
        <v>534</v>
      </c>
      <c r="G115" s="174" t="s">
        <v>129</v>
      </c>
      <c r="H115" s="175">
        <v>1</v>
      </c>
      <c r="I115" s="176"/>
      <c r="J115" s="177">
        <f>ROUND(I115*H115,2)</f>
        <v>0</v>
      </c>
      <c r="K115" s="173" t="s">
        <v>155</v>
      </c>
      <c r="L115" s="37"/>
      <c r="M115" s="178" t="s">
        <v>5</v>
      </c>
      <c r="N115" s="179" t="s">
        <v>41</v>
      </c>
      <c r="O115" s="38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20" t="s">
        <v>116</v>
      </c>
      <c r="AT115" s="20" t="s">
        <v>111</v>
      </c>
      <c r="AU115" s="20" t="s">
        <v>76</v>
      </c>
      <c r="AY115" s="20" t="s">
        <v>110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0" t="s">
        <v>74</v>
      </c>
      <c r="BK115" s="182">
        <f>ROUND(I115*H115,2)</f>
        <v>0</v>
      </c>
      <c r="BL115" s="20" t="s">
        <v>116</v>
      </c>
      <c r="BM115" s="20" t="s">
        <v>535</v>
      </c>
    </row>
    <row r="116" spans="2:65" s="1" customFormat="1" ht="76.5" customHeight="1">
      <c r="B116" s="170"/>
      <c r="C116" s="183" t="s">
        <v>141</v>
      </c>
      <c r="D116" s="183" t="s">
        <v>117</v>
      </c>
      <c r="E116" s="184" t="s">
        <v>536</v>
      </c>
      <c r="F116" s="185" t="s">
        <v>537</v>
      </c>
      <c r="G116" s="186" t="s">
        <v>129</v>
      </c>
      <c r="H116" s="187">
        <v>1</v>
      </c>
      <c r="I116" s="188"/>
      <c r="J116" s="189">
        <f>ROUND(I116*H116,2)</f>
        <v>0</v>
      </c>
      <c r="K116" s="185" t="s">
        <v>155</v>
      </c>
      <c r="L116" s="190"/>
      <c r="M116" s="191" t="s">
        <v>5</v>
      </c>
      <c r="N116" s="192" t="s">
        <v>41</v>
      </c>
      <c r="O116" s="38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0" t="s">
        <v>118</v>
      </c>
      <c r="AT116" s="20" t="s">
        <v>117</v>
      </c>
      <c r="AU116" s="20" t="s">
        <v>76</v>
      </c>
      <c r="AY116" s="20" t="s">
        <v>110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0" t="s">
        <v>74</v>
      </c>
      <c r="BK116" s="182">
        <f>ROUND(I116*H116,2)</f>
        <v>0</v>
      </c>
      <c r="BL116" s="20" t="s">
        <v>116</v>
      </c>
      <c r="BM116" s="20" t="s">
        <v>143</v>
      </c>
    </row>
    <row r="117" spans="2:65" s="1" customFormat="1" ht="27">
      <c r="B117" s="37"/>
      <c r="D117" s="193" t="s">
        <v>125</v>
      </c>
      <c r="F117" s="194" t="s">
        <v>156</v>
      </c>
      <c r="I117" s="145"/>
      <c r="L117" s="37"/>
      <c r="M117" s="195"/>
      <c r="N117" s="38"/>
      <c r="O117" s="38"/>
      <c r="P117" s="38"/>
      <c r="Q117" s="38"/>
      <c r="R117" s="38"/>
      <c r="S117" s="38"/>
      <c r="T117" s="66"/>
      <c r="AT117" s="20" t="s">
        <v>125</v>
      </c>
      <c r="AU117" s="20" t="s">
        <v>76</v>
      </c>
    </row>
    <row r="118" spans="2:65" s="1" customFormat="1" ht="16.5" customHeight="1">
      <c r="B118" s="170"/>
      <c r="C118" s="171" t="s">
        <v>142</v>
      </c>
      <c r="D118" s="171" t="s">
        <v>111</v>
      </c>
      <c r="E118" s="172" t="s">
        <v>538</v>
      </c>
      <c r="F118" s="173" t="s">
        <v>539</v>
      </c>
      <c r="G118" s="174" t="s">
        <v>129</v>
      </c>
      <c r="H118" s="175">
        <v>2</v>
      </c>
      <c r="I118" s="176"/>
      <c r="J118" s="177">
        <f>ROUND(I118*H118,2)</f>
        <v>0</v>
      </c>
      <c r="K118" s="173" t="s">
        <v>155</v>
      </c>
      <c r="L118" s="37"/>
      <c r="M118" s="178" t="s">
        <v>5</v>
      </c>
      <c r="N118" s="179" t="s">
        <v>41</v>
      </c>
      <c r="O118" s="38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AR118" s="20" t="s">
        <v>116</v>
      </c>
      <c r="AT118" s="20" t="s">
        <v>111</v>
      </c>
      <c r="AU118" s="20" t="s">
        <v>76</v>
      </c>
      <c r="AY118" s="20" t="s">
        <v>110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20" t="s">
        <v>74</v>
      </c>
      <c r="BK118" s="182">
        <f>ROUND(I118*H118,2)</f>
        <v>0</v>
      </c>
      <c r="BL118" s="20" t="s">
        <v>116</v>
      </c>
      <c r="BM118" s="20" t="s">
        <v>540</v>
      </c>
    </row>
    <row r="119" spans="2:65" s="1" customFormat="1" ht="51" customHeight="1">
      <c r="B119" s="170"/>
      <c r="C119" s="183" t="s">
        <v>143</v>
      </c>
      <c r="D119" s="183" t="s">
        <v>117</v>
      </c>
      <c r="E119" s="184" t="s">
        <v>541</v>
      </c>
      <c r="F119" s="185" t="s">
        <v>542</v>
      </c>
      <c r="G119" s="186" t="s">
        <v>129</v>
      </c>
      <c r="H119" s="187">
        <v>2</v>
      </c>
      <c r="I119" s="188"/>
      <c r="J119" s="189">
        <f>ROUND(I119*H119,2)</f>
        <v>0</v>
      </c>
      <c r="K119" s="185" t="s">
        <v>155</v>
      </c>
      <c r="L119" s="190"/>
      <c r="M119" s="191" t="s">
        <v>5</v>
      </c>
      <c r="N119" s="192" t="s">
        <v>41</v>
      </c>
      <c r="O119" s="3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20" t="s">
        <v>118</v>
      </c>
      <c r="AT119" s="20" t="s">
        <v>117</v>
      </c>
      <c r="AU119" s="20" t="s">
        <v>76</v>
      </c>
      <c r="AY119" s="20" t="s">
        <v>110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0" t="s">
        <v>74</v>
      </c>
      <c r="BK119" s="182">
        <f>ROUND(I119*H119,2)</f>
        <v>0</v>
      </c>
      <c r="BL119" s="20" t="s">
        <v>116</v>
      </c>
      <c r="BM119" s="20" t="s">
        <v>144</v>
      </c>
    </row>
    <row r="120" spans="2:65" s="1" customFormat="1" ht="27">
      <c r="B120" s="37"/>
      <c r="D120" s="193" t="s">
        <v>125</v>
      </c>
      <c r="F120" s="194" t="s">
        <v>156</v>
      </c>
      <c r="I120" s="145"/>
      <c r="L120" s="37"/>
      <c r="M120" s="195"/>
      <c r="N120" s="38"/>
      <c r="O120" s="38"/>
      <c r="P120" s="38"/>
      <c r="Q120" s="38"/>
      <c r="R120" s="38"/>
      <c r="S120" s="38"/>
      <c r="T120" s="66"/>
      <c r="AT120" s="20" t="s">
        <v>125</v>
      </c>
      <c r="AU120" s="20" t="s">
        <v>76</v>
      </c>
    </row>
    <row r="121" spans="2:65" s="1" customFormat="1" ht="16.5" customHeight="1">
      <c r="B121" s="170"/>
      <c r="C121" s="171" t="s">
        <v>10</v>
      </c>
      <c r="D121" s="171" t="s">
        <v>111</v>
      </c>
      <c r="E121" s="172" t="s">
        <v>543</v>
      </c>
      <c r="F121" s="173" t="s">
        <v>544</v>
      </c>
      <c r="G121" s="174" t="s">
        <v>129</v>
      </c>
      <c r="H121" s="175">
        <v>1</v>
      </c>
      <c r="I121" s="176"/>
      <c r="J121" s="177">
        <f>ROUND(I121*H121,2)</f>
        <v>0</v>
      </c>
      <c r="K121" s="173" t="s">
        <v>115</v>
      </c>
      <c r="L121" s="37"/>
      <c r="M121" s="178" t="s">
        <v>5</v>
      </c>
      <c r="N121" s="179" t="s">
        <v>41</v>
      </c>
      <c r="O121" s="3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AR121" s="20" t="s">
        <v>116</v>
      </c>
      <c r="AT121" s="20" t="s">
        <v>111</v>
      </c>
      <c r="AU121" s="20" t="s">
        <v>76</v>
      </c>
      <c r="AY121" s="20" t="s">
        <v>110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20" t="s">
        <v>74</v>
      </c>
      <c r="BK121" s="182">
        <f>ROUND(I121*H121,2)</f>
        <v>0</v>
      </c>
      <c r="BL121" s="20" t="s">
        <v>116</v>
      </c>
      <c r="BM121" s="20" t="s">
        <v>545</v>
      </c>
    </row>
    <row r="122" spans="2:65" s="1" customFormat="1" ht="38.25" customHeight="1">
      <c r="B122" s="170"/>
      <c r="C122" s="183" t="s">
        <v>144</v>
      </c>
      <c r="D122" s="183" t="s">
        <v>117</v>
      </c>
      <c r="E122" s="184" t="s">
        <v>546</v>
      </c>
      <c r="F122" s="185" t="s">
        <v>547</v>
      </c>
      <c r="G122" s="186" t="s">
        <v>129</v>
      </c>
      <c r="H122" s="187">
        <v>1</v>
      </c>
      <c r="I122" s="188"/>
      <c r="J122" s="189">
        <f>ROUND(I122*H122,2)</f>
        <v>0</v>
      </c>
      <c r="K122" s="185" t="s">
        <v>155</v>
      </c>
      <c r="L122" s="190"/>
      <c r="M122" s="191" t="s">
        <v>5</v>
      </c>
      <c r="N122" s="192" t="s">
        <v>41</v>
      </c>
      <c r="O122" s="3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AR122" s="20" t="s">
        <v>118</v>
      </c>
      <c r="AT122" s="20" t="s">
        <v>117</v>
      </c>
      <c r="AU122" s="20" t="s">
        <v>76</v>
      </c>
      <c r="AY122" s="20" t="s">
        <v>110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0" t="s">
        <v>74</v>
      </c>
      <c r="BK122" s="182">
        <f>ROUND(I122*H122,2)</f>
        <v>0</v>
      </c>
      <c r="BL122" s="20" t="s">
        <v>116</v>
      </c>
      <c r="BM122" s="20" t="s">
        <v>146</v>
      </c>
    </row>
    <row r="123" spans="2:65" s="1" customFormat="1" ht="27">
      <c r="B123" s="37"/>
      <c r="D123" s="193" t="s">
        <v>125</v>
      </c>
      <c r="F123" s="194" t="s">
        <v>156</v>
      </c>
      <c r="I123" s="145"/>
      <c r="L123" s="37"/>
      <c r="M123" s="195"/>
      <c r="N123" s="38"/>
      <c r="O123" s="38"/>
      <c r="P123" s="38"/>
      <c r="Q123" s="38"/>
      <c r="R123" s="38"/>
      <c r="S123" s="38"/>
      <c r="T123" s="66"/>
      <c r="AT123" s="20" t="s">
        <v>125</v>
      </c>
      <c r="AU123" s="20" t="s">
        <v>76</v>
      </c>
    </row>
    <row r="124" spans="2:65" s="1" customFormat="1" ht="16.5" customHeight="1">
      <c r="B124" s="170"/>
      <c r="C124" s="171" t="s">
        <v>145</v>
      </c>
      <c r="D124" s="171" t="s">
        <v>111</v>
      </c>
      <c r="E124" s="172" t="s">
        <v>548</v>
      </c>
      <c r="F124" s="173" t="s">
        <v>549</v>
      </c>
      <c r="G124" s="174" t="s">
        <v>129</v>
      </c>
      <c r="H124" s="175">
        <v>1</v>
      </c>
      <c r="I124" s="176"/>
      <c r="J124" s="177">
        <f>ROUND(I124*H124,2)</f>
        <v>0</v>
      </c>
      <c r="K124" s="173" t="s">
        <v>155</v>
      </c>
      <c r="L124" s="37"/>
      <c r="M124" s="178" t="s">
        <v>5</v>
      </c>
      <c r="N124" s="179" t="s">
        <v>41</v>
      </c>
      <c r="O124" s="3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AR124" s="20" t="s">
        <v>116</v>
      </c>
      <c r="AT124" s="20" t="s">
        <v>111</v>
      </c>
      <c r="AU124" s="20" t="s">
        <v>76</v>
      </c>
      <c r="AY124" s="20" t="s">
        <v>110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20" t="s">
        <v>74</v>
      </c>
      <c r="BK124" s="182">
        <f>ROUND(I124*H124,2)</f>
        <v>0</v>
      </c>
      <c r="BL124" s="20" t="s">
        <v>116</v>
      </c>
      <c r="BM124" s="20" t="s">
        <v>550</v>
      </c>
    </row>
    <row r="125" spans="2:65" s="1" customFormat="1" ht="25.5" customHeight="1">
      <c r="B125" s="170"/>
      <c r="C125" s="183" t="s">
        <v>146</v>
      </c>
      <c r="D125" s="183" t="s">
        <v>117</v>
      </c>
      <c r="E125" s="184" t="s">
        <v>551</v>
      </c>
      <c r="F125" s="185" t="s">
        <v>552</v>
      </c>
      <c r="G125" s="186" t="s">
        <v>129</v>
      </c>
      <c r="H125" s="187">
        <v>1</v>
      </c>
      <c r="I125" s="188"/>
      <c r="J125" s="189">
        <f>ROUND(I125*H125,2)</f>
        <v>0</v>
      </c>
      <c r="K125" s="185" t="s">
        <v>155</v>
      </c>
      <c r="L125" s="190"/>
      <c r="M125" s="191" t="s">
        <v>5</v>
      </c>
      <c r="N125" s="192" t="s">
        <v>41</v>
      </c>
      <c r="O125" s="3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0" t="s">
        <v>118</v>
      </c>
      <c r="AT125" s="20" t="s">
        <v>117</v>
      </c>
      <c r="AU125" s="20" t="s">
        <v>76</v>
      </c>
      <c r="AY125" s="20" t="s">
        <v>110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0" t="s">
        <v>74</v>
      </c>
      <c r="BK125" s="182">
        <f>ROUND(I125*H125,2)</f>
        <v>0</v>
      </c>
      <c r="BL125" s="20" t="s">
        <v>116</v>
      </c>
      <c r="BM125" s="20" t="s">
        <v>148</v>
      </c>
    </row>
    <row r="126" spans="2:65" s="1" customFormat="1" ht="27">
      <c r="B126" s="37"/>
      <c r="D126" s="193" t="s">
        <v>125</v>
      </c>
      <c r="F126" s="194" t="s">
        <v>156</v>
      </c>
      <c r="I126" s="145"/>
      <c r="L126" s="37"/>
      <c r="M126" s="195"/>
      <c r="N126" s="38"/>
      <c r="O126" s="38"/>
      <c r="P126" s="38"/>
      <c r="Q126" s="38"/>
      <c r="R126" s="38"/>
      <c r="S126" s="38"/>
      <c r="T126" s="66"/>
      <c r="AT126" s="20" t="s">
        <v>125</v>
      </c>
      <c r="AU126" s="20" t="s">
        <v>76</v>
      </c>
    </row>
    <row r="127" spans="2:65" s="1" customFormat="1" ht="25.5" customHeight="1">
      <c r="B127" s="170"/>
      <c r="C127" s="171" t="s">
        <v>147</v>
      </c>
      <c r="D127" s="171" t="s">
        <v>111</v>
      </c>
      <c r="E127" s="172" t="s">
        <v>553</v>
      </c>
      <c r="F127" s="173" t="s">
        <v>554</v>
      </c>
      <c r="G127" s="174" t="s">
        <v>129</v>
      </c>
      <c r="H127" s="175">
        <v>1</v>
      </c>
      <c r="I127" s="176"/>
      <c r="J127" s="177">
        <f>ROUND(I127*H127,2)</f>
        <v>0</v>
      </c>
      <c r="K127" s="173" t="s">
        <v>115</v>
      </c>
      <c r="L127" s="37"/>
      <c r="M127" s="178" t="s">
        <v>5</v>
      </c>
      <c r="N127" s="179" t="s">
        <v>41</v>
      </c>
      <c r="O127" s="3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AR127" s="20" t="s">
        <v>116</v>
      </c>
      <c r="AT127" s="20" t="s">
        <v>111</v>
      </c>
      <c r="AU127" s="20" t="s">
        <v>76</v>
      </c>
      <c r="AY127" s="20" t="s">
        <v>110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0" t="s">
        <v>74</v>
      </c>
      <c r="BK127" s="182">
        <f>ROUND(I127*H127,2)</f>
        <v>0</v>
      </c>
      <c r="BL127" s="20" t="s">
        <v>116</v>
      </c>
      <c r="BM127" s="20" t="s">
        <v>555</v>
      </c>
    </row>
    <row r="128" spans="2:65" s="1" customFormat="1" ht="25.5" customHeight="1">
      <c r="B128" s="170"/>
      <c r="C128" s="183" t="s">
        <v>148</v>
      </c>
      <c r="D128" s="183" t="s">
        <v>117</v>
      </c>
      <c r="E128" s="184" t="s">
        <v>556</v>
      </c>
      <c r="F128" s="185" t="s">
        <v>557</v>
      </c>
      <c r="G128" s="186" t="s">
        <v>129</v>
      </c>
      <c r="H128" s="187">
        <v>1</v>
      </c>
      <c r="I128" s="188"/>
      <c r="J128" s="189">
        <f>ROUND(I128*H128,2)</f>
        <v>0</v>
      </c>
      <c r="K128" s="185" t="s">
        <v>155</v>
      </c>
      <c r="L128" s="190"/>
      <c r="M128" s="191" t="s">
        <v>5</v>
      </c>
      <c r="N128" s="192" t="s">
        <v>41</v>
      </c>
      <c r="O128" s="3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0" t="s">
        <v>118</v>
      </c>
      <c r="AT128" s="20" t="s">
        <v>117</v>
      </c>
      <c r="AU128" s="20" t="s">
        <v>76</v>
      </c>
      <c r="AY128" s="20" t="s">
        <v>110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0" t="s">
        <v>74</v>
      </c>
      <c r="BK128" s="182">
        <f>ROUND(I128*H128,2)</f>
        <v>0</v>
      </c>
      <c r="BL128" s="20" t="s">
        <v>116</v>
      </c>
      <c r="BM128" s="20" t="s">
        <v>150</v>
      </c>
    </row>
    <row r="129" spans="2:65" s="1" customFormat="1" ht="27">
      <c r="B129" s="37"/>
      <c r="D129" s="193" t="s">
        <v>125</v>
      </c>
      <c r="F129" s="194" t="s">
        <v>156</v>
      </c>
      <c r="I129" s="145"/>
      <c r="L129" s="37"/>
      <c r="M129" s="195"/>
      <c r="N129" s="38"/>
      <c r="O129" s="38"/>
      <c r="P129" s="38"/>
      <c r="Q129" s="38"/>
      <c r="R129" s="38"/>
      <c r="S129" s="38"/>
      <c r="T129" s="66"/>
      <c r="AT129" s="20" t="s">
        <v>125</v>
      </c>
      <c r="AU129" s="20" t="s">
        <v>76</v>
      </c>
    </row>
    <row r="130" spans="2:65" s="1" customFormat="1" ht="25.5" customHeight="1">
      <c r="B130" s="170"/>
      <c r="C130" s="171" t="s">
        <v>149</v>
      </c>
      <c r="D130" s="171" t="s">
        <v>111</v>
      </c>
      <c r="E130" s="172" t="s">
        <v>558</v>
      </c>
      <c r="F130" s="173" t="s">
        <v>559</v>
      </c>
      <c r="G130" s="174" t="s">
        <v>129</v>
      </c>
      <c r="H130" s="175">
        <v>10</v>
      </c>
      <c r="I130" s="176"/>
      <c r="J130" s="177">
        <f>ROUND(I130*H130,2)</f>
        <v>0</v>
      </c>
      <c r="K130" s="173" t="s">
        <v>155</v>
      </c>
      <c r="L130" s="37"/>
      <c r="M130" s="178" t="s">
        <v>5</v>
      </c>
      <c r="N130" s="179" t="s">
        <v>41</v>
      </c>
      <c r="O130" s="3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0" t="s">
        <v>116</v>
      </c>
      <c r="AT130" s="20" t="s">
        <v>111</v>
      </c>
      <c r="AU130" s="20" t="s">
        <v>76</v>
      </c>
      <c r="AY130" s="20" t="s">
        <v>110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0" t="s">
        <v>74</v>
      </c>
      <c r="BK130" s="182">
        <f>ROUND(I130*H130,2)</f>
        <v>0</v>
      </c>
      <c r="BL130" s="20" t="s">
        <v>116</v>
      </c>
      <c r="BM130" s="20" t="s">
        <v>560</v>
      </c>
    </row>
    <row r="131" spans="2:65" s="1" customFormat="1" ht="16.5" customHeight="1">
      <c r="B131" s="170"/>
      <c r="C131" s="183" t="s">
        <v>150</v>
      </c>
      <c r="D131" s="183" t="s">
        <v>117</v>
      </c>
      <c r="E131" s="184" t="s">
        <v>561</v>
      </c>
      <c r="F131" s="185" t="s">
        <v>562</v>
      </c>
      <c r="G131" s="186" t="s">
        <v>129</v>
      </c>
      <c r="H131" s="187">
        <v>10</v>
      </c>
      <c r="I131" s="188"/>
      <c r="J131" s="189">
        <f>ROUND(I131*H131,2)</f>
        <v>0</v>
      </c>
      <c r="K131" s="185" t="s">
        <v>155</v>
      </c>
      <c r="L131" s="190"/>
      <c r="M131" s="191" t="s">
        <v>5</v>
      </c>
      <c r="N131" s="192" t="s">
        <v>41</v>
      </c>
      <c r="O131" s="3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0" t="s">
        <v>118</v>
      </c>
      <c r="AT131" s="20" t="s">
        <v>117</v>
      </c>
      <c r="AU131" s="20" t="s">
        <v>76</v>
      </c>
      <c r="AY131" s="20" t="s">
        <v>110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0" t="s">
        <v>74</v>
      </c>
      <c r="BK131" s="182">
        <f>ROUND(I131*H131,2)</f>
        <v>0</v>
      </c>
      <c r="BL131" s="20" t="s">
        <v>116</v>
      </c>
      <c r="BM131" s="20" t="s">
        <v>152</v>
      </c>
    </row>
    <row r="132" spans="2:65" s="1" customFormat="1" ht="27">
      <c r="B132" s="37"/>
      <c r="D132" s="193" t="s">
        <v>125</v>
      </c>
      <c r="F132" s="194" t="s">
        <v>156</v>
      </c>
      <c r="I132" s="145"/>
      <c r="L132" s="37"/>
      <c r="M132" s="195"/>
      <c r="N132" s="38"/>
      <c r="O132" s="38"/>
      <c r="P132" s="38"/>
      <c r="Q132" s="38"/>
      <c r="R132" s="38"/>
      <c r="S132" s="38"/>
      <c r="T132" s="66"/>
      <c r="AT132" s="20" t="s">
        <v>125</v>
      </c>
      <c r="AU132" s="20" t="s">
        <v>76</v>
      </c>
    </row>
    <row r="133" spans="2:65" s="1" customFormat="1" ht="16.5" customHeight="1">
      <c r="B133" s="170"/>
      <c r="C133" s="171" t="s">
        <v>151</v>
      </c>
      <c r="D133" s="171" t="s">
        <v>111</v>
      </c>
      <c r="E133" s="172" t="s">
        <v>563</v>
      </c>
      <c r="F133" s="173" t="s">
        <v>564</v>
      </c>
      <c r="G133" s="174" t="s">
        <v>129</v>
      </c>
      <c r="H133" s="175">
        <v>10</v>
      </c>
      <c r="I133" s="176"/>
      <c r="J133" s="177">
        <f>ROUND(I133*H133,2)</f>
        <v>0</v>
      </c>
      <c r="K133" s="173" t="s">
        <v>115</v>
      </c>
      <c r="L133" s="37"/>
      <c r="M133" s="178" t="s">
        <v>5</v>
      </c>
      <c r="N133" s="179" t="s">
        <v>41</v>
      </c>
      <c r="O133" s="3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AR133" s="20" t="s">
        <v>116</v>
      </c>
      <c r="AT133" s="20" t="s">
        <v>111</v>
      </c>
      <c r="AU133" s="20" t="s">
        <v>76</v>
      </c>
      <c r="AY133" s="20" t="s">
        <v>110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0" t="s">
        <v>74</v>
      </c>
      <c r="BK133" s="182">
        <f>ROUND(I133*H133,2)</f>
        <v>0</v>
      </c>
      <c r="BL133" s="20" t="s">
        <v>116</v>
      </c>
      <c r="BM133" s="20" t="s">
        <v>565</v>
      </c>
    </row>
    <row r="134" spans="2:65" s="1" customFormat="1" ht="25.5" customHeight="1">
      <c r="B134" s="170"/>
      <c r="C134" s="171" t="s">
        <v>152</v>
      </c>
      <c r="D134" s="171" t="s">
        <v>111</v>
      </c>
      <c r="E134" s="172" t="s">
        <v>566</v>
      </c>
      <c r="F134" s="173" t="s">
        <v>567</v>
      </c>
      <c r="G134" s="174" t="s">
        <v>129</v>
      </c>
      <c r="H134" s="175">
        <v>10</v>
      </c>
      <c r="I134" s="176"/>
      <c r="J134" s="177">
        <f>ROUND(I134*H134,2)</f>
        <v>0</v>
      </c>
      <c r="K134" s="173" t="s">
        <v>115</v>
      </c>
      <c r="L134" s="37"/>
      <c r="M134" s="178" t="s">
        <v>5</v>
      </c>
      <c r="N134" s="179" t="s">
        <v>41</v>
      </c>
      <c r="O134" s="3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0" t="s">
        <v>116</v>
      </c>
      <c r="AT134" s="20" t="s">
        <v>111</v>
      </c>
      <c r="AU134" s="20" t="s">
        <v>76</v>
      </c>
      <c r="AY134" s="20" t="s">
        <v>110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0" t="s">
        <v>74</v>
      </c>
      <c r="BK134" s="182">
        <f>ROUND(I134*H134,2)</f>
        <v>0</v>
      </c>
      <c r="BL134" s="20" t="s">
        <v>116</v>
      </c>
      <c r="BM134" s="20" t="s">
        <v>568</v>
      </c>
    </row>
    <row r="135" spans="2:65" s="1" customFormat="1" ht="25.5" customHeight="1">
      <c r="B135" s="170"/>
      <c r="C135" s="171" t="s">
        <v>154</v>
      </c>
      <c r="D135" s="171" t="s">
        <v>111</v>
      </c>
      <c r="E135" s="172" t="s">
        <v>569</v>
      </c>
      <c r="F135" s="173" t="s">
        <v>570</v>
      </c>
      <c r="G135" s="174" t="s">
        <v>129</v>
      </c>
      <c r="H135" s="175">
        <v>14</v>
      </c>
      <c r="I135" s="176"/>
      <c r="J135" s="177">
        <f>ROUND(I135*H135,2)</f>
        <v>0</v>
      </c>
      <c r="K135" s="173" t="s">
        <v>155</v>
      </c>
      <c r="L135" s="37"/>
      <c r="M135" s="178" t="s">
        <v>5</v>
      </c>
      <c r="N135" s="179" t="s">
        <v>41</v>
      </c>
      <c r="O135" s="3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AR135" s="20" t="s">
        <v>116</v>
      </c>
      <c r="AT135" s="20" t="s">
        <v>111</v>
      </c>
      <c r="AU135" s="20" t="s">
        <v>76</v>
      </c>
      <c r="AY135" s="20" t="s">
        <v>110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20" t="s">
        <v>74</v>
      </c>
      <c r="BK135" s="182">
        <f>ROUND(I135*H135,2)</f>
        <v>0</v>
      </c>
      <c r="BL135" s="20" t="s">
        <v>116</v>
      </c>
      <c r="BM135" s="20" t="s">
        <v>571</v>
      </c>
    </row>
    <row r="136" spans="2:65" s="1" customFormat="1" ht="25.5" customHeight="1">
      <c r="B136" s="170"/>
      <c r="C136" s="183" t="s">
        <v>118</v>
      </c>
      <c r="D136" s="183" t="s">
        <v>117</v>
      </c>
      <c r="E136" s="184" t="s">
        <v>572</v>
      </c>
      <c r="F136" s="185" t="s">
        <v>573</v>
      </c>
      <c r="G136" s="186" t="s">
        <v>129</v>
      </c>
      <c r="H136" s="187">
        <v>14</v>
      </c>
      <c r="I136" s="188"/>
      <c r="J136" s="189">
        <f>ROUND(I136*H136,2)</f>
        <v>0</v>
      </c>
      <c r="K136" s="185" t="s">
        <v>155</v>
      </c>
      <c r="L136" s="190"/>
      <c r="M136" s="191" t="s">
        <v>5</v>
      </c>
      <c r="N136" s="192" t="s">
        <v>41</v>
      </c>
      <c r="O136" s="3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20" t="s">
        <v>118</v>
      </c>
      <c r="AT136" s="20" t="s">
        <v>117</v>
      </c>
      <c r="AU136" s="20" t="s">
        <v>76</v>
      </c>
      <c r="AY136" s="20" t="s">
        <v>110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0" t="s">
        <v>74</v>
      </c>
      <c r="BK136" s="182">
        <f>ROUND(I136*H136,2)</f>
        <v>0</v>
      </c>
      <c r="BL136" s="20" t="s">
        <v>116</v>
      </c>
      <c r="BM136" s="20" t="s">
        <v>118</v>
      </c>
    </row>
    <row r="137" spans="2:65" s="1" customFormat="1" ht="27">
      <c r="B137" s="37"/>
      <c r="D137" s="193" t="s">
        <v>125</v>
      </c>
      <c r="F137" s="194" t="s">
        <v>156</v>
      </c>
      <c r="I137" s="145"/>
      <c r="L137" s="37"/>
      <c r="M137" s="195"/>
      <c r="N137" s="38"/>
      <c r="O137" s="38"/>
      <c r="P137" s="38"/>
      <c r="Q137" s="38"/>
      <c r="R137" s="38"/>
      <c r="S137" s="38"/>
      <c r="T137" s="66"/>
      <c r="AT137" s="20" t="s">
        <v>125</v>
      </c>
      <c r="AU137" s="20" t="s">
        <v>76</v>
      </c>
    </row>
    <row r="138" spans="2:65" s="1" customFormat="1" ht="25.5" customHeight="1">
      <c r="B138" s="170"/>
      <c r="C138" s="171" t="s">
        <v>157</v>
      </c>
      <c r="D138" s="171" t="s">
        <v>111</v>
      </c>
      <c r="E138" s="172" t="s">
        <v>574</v>
      </c>
      <c r="F138" s="173" t="s">
        <v>575</v>
      </c>
      <c r="G138" s="174" t="s">
        <v>129</v>
      </c>
      <c r="H138" s="175">
        <v>1</v>
      </c>
      <c r="I138" s="176"/>
      <c r="J138" s="177">
        <f>ROUND(I138*H138,2)</f>
        <v>0</v>
      </c>
      <c r="K138" s="173" t="s">
        <v>115</v>
      </c>
      <c r="L138" s="37"/>
      <c r="M138" s="178" t="s">
        <v>5</v>
      </c>
      <c r="N138" s="179" t="s">
        <v>41</v>
      </c>
      <c r="O138" s="3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0" t="s">
        <v>116</v>
      </c>
      <c r="AT138" s="20" t="s">
        <v>111</v>
      </c>
      <c r="AU138" s="20" t="s">
        <v>76</v>
      </c>
      <c r="AY138" s="20" t="s">
        <v>110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0" t="s">
        <v>74</v>
      </c>
      <c r="BK138" s="182">
        <f>ROUND(I138*H138,2)</f>
        <v>0</v>
      </c>
      <c r="BL138" s="20" t="s">
        <v>116</v>
      </c>
      <c r="BM138" s="20" t="s">
        <v>576</v>
      </c>
    </row>
    <row r="139" spans="2:65" s="1" customFormat="1" ht="16.5" customHeight="1">
      <c r="B139" s="170"/>
      <c r="C139" s="183" t="s">
        <v>158</v>
      </c>
      <c r="D139" s="183" t="s">
        <v>117</v>
      </c>
      <c r="E139" s="184" t="s">
        <v>577</v>
      </c>
      <c r="F139" s="185" t="s">
        <v>578</v>
      </c>
      <c r="G139" s="186" t="s">
        <v>129</v>
      </c>
      <c r="H139" s="187">
        <v>1</v>
      </c>
      <c r="I139" s="188"/>
      <c r="J139" s="189">
        <f>ROUND(I139*H139,2)</f>
        <v>0</v>
      </c>
      <c r="K139" s="185" t="s">
        <v>155</v>
      </c>
      <c r="L139" s="190"/>
      <c r="M139" s="191" t="s">
        <v>5</v>
      </c>
      <c r="N139" s="192" t="s">
        <v>41</v>
      </c>
      <c r="O139" s="3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20" t="s">
        <v>118</v>
      </c>
      <c r="AT139" s="20" t="s">
        <v>117</v>
      </c>
      <c r="AU139" s="20" t="s">
        <v>76</v>
      </c>
      <c r="AY139" s="20" t="s">
        <v>110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20" t="s">
        <v>74</v>
      </c>
      <c r="BK139" s="182">
        <f>ROUND(I139*H139,2)</f>
        <v>0</v>
      </c>
      <c r="BL139" s="20" t="s">
        <v>116</v>
      </c>
      <c r="BM139" s="20" t="s">
        <v>158</v>
      </c>
    </row>
    <row r="140" spans="2:65" s="1" customFormat="1" ht="27">
      <c r="B140" s="37"/>
      <c r="D140" s="193" t="s">
        <v>125</v>
      </c>
      <c r="F140" s="194" t="s">
        <v>156</v>
      </c>
      <c r="I140" s="145"/>
      <c r="L140" s="37"/>
      <c r="M140" s="195"/>
      <c r="N140" s="38"/>
      <c r="O140" s="38"/>
      <c r="P140" s="38"/>
      <c r="Q140" s="38"/>
      <c r="R140" s="38"/>
      <c r="S140" s="38"/>
      <c r="T140" s="66"/>
      <c r="AT140" s="20" t="s">
        <v>125</v>
      </c>
      <c r="AU140" s="20" t="s">
        <v>76</v>
      </c>
    </row>
    <row r="141" spans="2:65" s="1" customFormat="1" ht="25.5" customHeight="1">
      <c r="B141" s="170"/>
      <c r="C141" s="171" t="s">
        <v>159</v>
      </c>
      <c r="D141" s="171" t="s">
        <v>111</v>
      </c>
      <c r="E141" s="172" t="s">
        <v>579</v>
      </c>
      <c r="F141" s="173" t="s">
        <v>580</v>
      </c>
      <c r="G141" s="174" t="s">
        <v>129</v>
      </c>
      <c r="H141" s="175">
        <v>1</v>
      </c>
      <c r="I141" s="176"/>
      <c r="J141" s="177">
        <f>ROUND(I141*H141,2)</f>
        <v>0</v>
      </c>
      <c r="K141" s="173" t="s">
        <v>115</v>
      </c>
      <c r="L141" s="37"/>
      <c r="M141" s="178" t="s">
        <v>5</v>
      </c>
      <c r="N141" s="179" t="s">
        <v>41</v>
      </c>
      <c r="O141" s="3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AR141" s="20" t="s">
        <v>116</v>
      </c>
      <c r="AT141" s="20" t="s">
        <v>111</v>
      </c>
      <c r="AU141" s="20" t="s">
        <v>76</v>
      </c>
      <c r="AY141" s="20" t="s">
        <v>110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0" t="s">
        <v>74</v>
      </c>
      <c r="BK141" s="182">
        <f>ROUND(I141*H141,2)</f>
        <v>0</v>
      </c>
      <c r="BL141" s="20" t="s">
        <v>116</v>
      </c>
      <c r="BM141" s="20" t="s">
        <v>581</v>
      </c>
    </row>
    <row r="142" spans="2:65" s="1" customFormat="1" ht="16.5" customHeight="1">
      <c r="B142" s="170"/>
      <c r="C142" s="183" t="s">
        <v>160</v>
      </c>
      <c r="D142" s="183" t="s">
        <v>117</v>
      </c>
      <c r="E142" s="184" t="s">
        <v>582</v>
      </c>
      <c r="F142" s="185" t="s">
        <v>583</v>
      </c>
      <c r="G142" s="186" t="s">
        <v>129</v>
      </c>
      <c r="H142" s="187">
        <v>1</v>
      </c>
      <c r="I142" s="188"/>
      <c r="J142" s="189">
        <f>ROUND(I142*H142,2)</f>
        <v>0</v>
      </c>
      <c r="K142" s="185" t="s">
        <v>155</v>
      </c>
      <c r="L142" s="190"/>
      <c r="M142" s="191" t="s">
        <v>5</v>
      </c>
      <c r="N142" s="192" t="s">
        <v>41</v>
      </c>
      <c r="O142" s="3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20" t="s">
        <v>118</v>
      </c>
      <c r="AT142" s="20" t="s">
        <v>117</v>
      </c>
      <c r="AU142" s="20" t="s">
        <v>76</v>
      </c>
      <c r="AY142" s="20" t="s">
        <v>110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0" t="s">
        <v>74</v>
      </c>
      <c r="BK142" s="182">
        <f>ROUND(I142*H142,2)</f>
        <v>0</v>
      </c>
      <c r="BL142" s="20" t="s">
        <v>116</v>
      </c>
      <c r="BM142" s="20" t="s">
        <v>160</v>
      </c>
    </row>
    <row r="143" spans="2:65" s="1" customFormat="1" ht="27">
      <c r="B143" s="37"/>
      <c r="D143" s="193" t="s">
        <v>125</v>
      </c>
      <c r="F143" s="194" t="s">
        <v>156</v>
      </c>
      <c r="I143" s="145"/>
      <c r="L143" s="37"/>
      <c r="M143" s="195"/>
      <c r="N143" s="38"/>
      <c r="O143" s="38"/>
      <c r="P143" s="38"/>
      <c r="Q143" s="38"/>
      <c r="R143" s="38"/>
      <c r="S143" s="38"/>
      <c r="T143" s="66"/>
      <c r="AT143" s="20" t="s">
        <v>125</v>
      </c>
      <c r="AU143" s="20" t="s">
        <v>76</v>
      </c>
    </row>
    <row r="144" spans="2:65" s="1" customFormat="1" ht="16.5" customHeight="1">
      <c r="B144" s="170"/>
      <c r="C144" s="171" t="s">
        <v>161</v>
      </c>
      <c r="D144" s="171" t="s">
        <v>111</v>
      </c>
      <c r="E144" s="172" t="s">
        <v>584</v>
      </c>
      <c r="F144" s="173" t="s">
        <v>585</v>
      </c>
      <c r="G144" s="174" t="s">
        <v>129</v>
      </c>
      <c r="H144" s="175">
        <v>2</v>
      </c>
      <c r="I144" s="176"/>
      <c r="J144" s="177">
        <f>ROUND(I144*H144,2)</f>
        <v>0</v>
      </c>
      <c r="K144" s="173" t="s">
        <v>115</v>
      </c>
      <c r="L144" s="37"/>
      <c r="M144" s="178" t="s">
        <v>5</v>
      </c>
      <c r="N144" s="179" t="s">
        <v>41</v>
      </c>
      <c r="O144" s="3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20" t="s">
        <v>116</v>
      </c>
      <c r="AT144" s="20" t="s">
        <v>111</v>
      </c>
      <c r="AU144" s="20" t="s">
        <v>76</v>
      </c>
      <c r="AY144" s="20" t="s">
        <v>110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0" t="s">
        <v>74</v>
      </c>
      <c r="BK144" s="182">
        <f>ROUND(I144*H144,2)</f>
        <v>0</v>
      </c>
      <c r="BL144" s="20" t="s">
        <v>116</v>
      </c>
      <c r="BM144" s="20" t="s">
        <v>586</v>
      </c>
    </row>
    <row r="145" spans="2:65" s="1" customFormat="1" ht="63.75" customHeight="1">
      <c r="B145" s="170"/>
      <c r="C145" s="183" t="s">
        <v>162</v>
      </c>
      <c r="D145" s="183" t="s">
        <v>117</v>
      </c>
      <c r="E145" s="184" t="s">
        <v>587</v>
      </c>
      <c r="F145" s="185" t="s">
        <v>588</v>
      </c>
      <c r="G145" s="186" t="s">
        <v>129</v>
      </c>
      <c r="H145" s="187">
        <v>2</v>
      </c>
      <c r="I145" s="188"/>
      <c r="J145" s="189">
        <f>ROUND(I145*H145,2)</f>
        <v>0</v>
      </c>
      <c r="K145" s="185" t="s">
        <v>155</v>
      </c>
      <c r="L145" s="190"/>
      <c r="M145" s="191" t="s">
        <v>5</v>
      </c>
      <c r="N145" s="192" t="s">
        <v>41</v>
      </c>
      <c r="O145" s="3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AR145" s="20" t="s">
        <v>118</v>
      </c>
      <c r="AT145" s="20" t="s">
        <v>117</v>
      </c>
      <c r="AU145" s="20" t="s">
        <v>76</v>
      </c>
      <c r="AY145" s="20" t="s">
        <v>110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0" t="s">
        <v>74</v>
      </c>
      <c r="BK145" s="182">
        <f>ROUND(I145*H145,2)</f>
        <v>0</v>
      </c>
      <c r="BL145" s="20" t="s">
        <v>116</v>
      </c>
      <c r="BM145" s="20" t="s">
        <v>162</v>
      </c>
    </row>
    <row r="146" spans="2:65" s="1" customFormat="1" ht="27">
      <c r="B146" s="37"/>
      <c r="D146" s="193" t="s">
        <v>125</v>
      </c>
      <c r="F146" s="194" t="s">
        <v>156</v>
      </c>
      <c r="I146" s="145"/>
      <c r="L146" s="37"/>
      <c r="M146" s="195"/>
      <c r="N146" s="38"/>
      <c r="O146" s="38"/>
      <c r="P146" s="38"/>
      <c r="Q146" s="38"/>
      <c r="R146" s="38"/>
      <c r="S146" s="38"/>
      <c r="T146" s="66"/>
      <c r="AT146" s="20" t="s">
        <v>125</v>
      </c>
      <c r="AU146" s="20" t="s">
        <v>76</v>
      </c>
    </row>
    <row r="147" spans="2:65" s="1" customFormat="1" ht="25.5" customHeight="1">
      <c r="B147" s="170"/>
      <c r="C147" s="171" t="s">
        <v>163</v>
      </c>
      <c r="D147" s="171" t="s">
        <v>111</v>
      </c>
      <c r="E147" s="172" t="s">
        <v>589</v>
      </c>
      <c r="F147" s="173" t="s">
        <v>590</v>
      </c>
      <c r="G147" s="174" t="s">
        <v>129</v>
      </c>
      <c r="H147" s="175">
        <v>2</v>
      </c>
      <c r="I147" s="176"/>
      <c r="J147" s="177">
        <f>ROUND(I147*H147,2)</f>
        <v>0</v>
      </c>
      <c r="K147" s="173" t="s">
        <v>115</v>
      </c>
      <c r="L147" s="37"/>
      <c r="M147" s="178" t="s">
        <v>5</v>
      </c>
      <c r="N147" s="179" t="s">
        <v>41</v>
      </c>
      <c r="O147" s="3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0" t="s">
        <v>116</v>
      </c>
      <c r="AT147" s="20" t="s">
        <v>111</v>
      </c>
      <c r="AU147" s="20" t="s">
        <v>76</v>
      </c>
      <c r="AY147" s="20" t="s">
        <v>110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0" t="s">
        <v>74</v>
      </c>
      <c r="BK147" s="182">
        <f>ROUND(I147*H147,2)</f>
        <v>0</v>
      </c>
      <c r="BL147" s="20" t="s">
        <v>116</v>
      </c>
      <c r="BM147" s="20" t="s">
        <v>591</v>
      </c>
    </row>
    <row r="148" spans="2:65" s="1" customFormat="1" ht="16.5" customHeight="1">
      <c r="B148" s="170"/>
      <c r="C148" s="183" t="s">
        <v>164</v>
      </c>
      <c r="D148" s="183" t="s">
        <v>117</v>
      </c>
      <c r="E148" s="184" t="s">
        <v>592</v>
      </c>
      <c r="F148" s="185" t="s">
        <v>593</v>
      </c>
      <c r="G148" s="186" t="s">
        <v>129</v>
      </c>
      <c r="H148" s="187">
        <v>2</v>
      </c>
      <c r="I148" s="188"/>
      <c r="J148" s="189">
        <f>ROUND(I148*H148,2)</f>
        <v>0</v>
      </c>
      <c r="K148" s="185" t="s">
        <v>155</v>
      </c>
      <c r="L148" s="190"/>
      <c r="M148" s="191" t="s">
        <v>5</v>
      </c>
      <c r="N148" s="192" t="s">
        <v>41</v>
      </c>
      <c r="O148" s="3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20" t="s">
        <v>118</v>
      </c>
      <c r="AT148" s="20" t="s">
        <v>117</v>
      </c>
      <c r="AU148" s="20" t="s">
        <v>76</v>
      </c>
      <c r="AY148" s="20" t="s">
        <v>110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0" t="s">
        <v>74</v>
      </c>
      <c r="BK148" s="182">
        <f>ROUND(I148*H148,2)</f>
        <v>0</v>
      </c>
      <c r="BL148" s="20" t="s">
        <v>116</v>
      </c>
      <c r="BM148" s="20" t="s">
        <v>164</v>
      </c>
    </row>
    <row r="149" spans="2:65" s="1" customFormat="1" ht="27">
      <c r="B149" s="37"/>
      <c r="D149" s="193" t="s">
        <v>125</v>
      </c>
      <c r="F149" s="194" t="s">
        <v>156</v>
      </c>
      <c r="I149" s="145"/>
      <c r="L149" s="37"/>
      <c r="M149" s="195"/>
      <c r="N149" s="38"/>
      <c r="O149" s="38"/>
      <c r="P149" s="38"/>
      <c r="Q149" s="38"/>
      <c r="R149" s="38"/>
      <c r="S149" s="38"/>
      <c r="T149" s="66"/>
      <c r="AT149" s="20" t="s">
        <v>125</v>
      </c>
      <c r="AU149" s="20" t="s">
        <v>76</v>
      </c>
    </row>
    <row r="150" spans="2:65" s="1" customFormat="1" ht="38.25" customHeight="1">
      <c r="B150" s="170"/>
      <c r="C150" s="183" t="s">
        <v>166</v>
      </c>
      <c r="D150" s="183" t="s">
        <v>117</v>
      </c>
      <c r="E150" s="184" t="s">
        <v>594</v>
      </c>
      <c r="F150" s="185" t="s">
        <v>595</v>
      </c>
      <c r="G150" s="186" t="s">
        <v>129</v>
      </c>
      <c r="H150" s="187">
        <v>1</v>
      </c>
      <c r="I150" s="188"/>
      <c r="J150" s="189">
        <f>ROUND(I150*H150,2)</f>
        <v>0</v>
      </c>
      <c r="K150" s="185" t="s">
        <v>155</v>
      </c>
      <c r="L150" s="190"/>
      <c r="M150" s="191" t="s">
        <v>5</v>
      </c>
      <c r="N150" s="192" t="s">
        <v>41</v>
      </c>
      <c r="O150" s="3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20" t="s">
        <v>118</v>
      </c>
      <c r="AT150" s="20" t="s">
        <v>117</v>
      </c>
      <c r="AU150" s="20" t="s">
        <v>76</v>
      </c>
      <c r="AY150" s="20" t="s">
        <v>110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20" t="s">
        <v>74</v>
      </c>
      <c r="BK150" s="182">
        <f>ROUND(I150*H150,2)</f>
        <v>0</v>
      </c>
      <c r="BL150" s="20" t="s">
        <v>116</v>
      </c>
      <c r="BM150" s="20" t="s">
        <v>167</v>
      </c>
    </row>
    <row r="151" spans="2:65" s="1" customFormat="1" ht="27">
      <c r="B151" s="37"/>
      <c r="D151" s="193" t="s">
        <v>125</v>
      </c>
      <c r="F151" s="194" t="s">
        <v>156</v>
      </c>
      <c r="I151" s="145"/>
      <c r="L151" s="37"/>
      <c r="M151" s="195"/>
      <c r="N151" s="38"/>
      <c r="O151" s="38"/>
      <c r="P151" s="38"/>
      <c r="Q151" s="38"/>
      <c r="R151" s="38"/>
      <c r="S151" s="38"/>
      <c r="T151" s="66"/>
      <c r="AT151" s="20" t="s">
        <v>125</v>
      </c>
      <c r="AU151" s="20" t="s">
        <v>76</v>
      </c>
    </row>
    <row r="152" spans="2:65" s="1" customFormat="1" ht="25.5" customHeight="1">
      <c r="B152" s="170"/>
      <c r="C152" s="171" t="s">
        <v>167</v>
      </c>
      <c r="D152" s="171" t="s">
        <v>111</v>
      </c>
      <c r="E152" s="172" t="s">
        <v>596</v>
      </c>
      <c r="F152" s="173" t="s">
        <v>597</v>
      </c>
      <c r="G152" s="174" t="s">
        <v>129</v>
      </c>
      <c r="H152" s="175">
        <v>1</v>
      </c>
      <c r="I152" s="176"/>
      <c r="J152" s="177">
        <f>ROUND(I152*H152,2)</f>
        <v>0</v>
      </c>
      <c r="K152" s="173" t="s">
        <v>155</v>
      </c>
      <c r="L152" s="37"/>
      <c r="M152" s="178" t="s">
        <v>5</v>
      </c>
      <c r="N152" s="179" t="s">
        <v>41</v>
      </c>
      <c r="O152" s="3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20" t="s">
        <v>116</v>
      </c>
      <c r="AT152" s="20" t="s">
        <v>111</v>
      </c>
      <c r="AU152" s="20" t="s">
        <v>76</v>
      </c>
      <c r="AY152" s="20" t="s">
        <v>110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0" t="s">
        <v>74</v>
      </c>
      <c r="BK152" s="182">
        <f>ROUND(I152*H152,2)</f>
        <v>0</v>
      </c>
      <c r="BL152" s="20" t="s">
        <v>116</v>
      </c>
      <c r="BM152" s="20" t="s">
        <v>598</v>
      </c>
    </row>
    <row r="153" spans="2:65" s="1" customFormat="1" ht="38.25" customHeight="1">
      <c r="B153" s="170"/>
      <c r="C153" s="183" t="s">
        <v>168</v>
      </c>
      <c r="D153" s="183" t="s">
        <v>117</v>
      </c>
      <c r="E153" s="184" t="s">
        <v>599</v>
      </c>
      <c r="F153" s="185" t="s">
        <v>600</v>
      </c>
      <c r="G153" s="186" t="s">
        <v>129</v>
      </c>
      <c r="H153" s="187">
        <v>1</v>
      </c>
      <c r="I153" s="188"/>
      <c r="J153" s="189">
        <f>ROUND(I153*H153,2)</f>
        <v>0</v>
      </c>
      <c r="K153" s="185" t="s">
        <v>155</v>
      </c>
      <c r="L153" s="190"/>
      <c r="M153" s="191" t="s">
        <v>5</v>
      </c>
      <c r="N153" s="192" t="s">
        <v>41</v>
      </c>
      <c r="O153" s="3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20" t="s">
        <v>118</v>
      </c>
      <c r="AT153" s="20" t="s">
        <v>117</v>
      </c>
      <c r="AU153" s="20" t="s">
        <v>76</v>
      </c>
      <c r="AY153" s="20" t="s">
        <v>110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0" t="s">
        <v>74</v>
      </c>
      <c r="BK153" s="182">
        <f>ROUND(I153*H153,2)</f>
        <v>0</v>
      </c>
      <c r="BL153" s="20" t="s">
        <v>116</v>
      </c>
      <c r="BM153" s="20" t="s">
        <v>169</v>
      </c>
    </row>
    <row r="154" spans="2:65" s="1" customFormat="1" ht="27">
      <c r="B154" s="37"/>
      <c r="D154" s="193" t="s">
        <v>125</v>
      </c>
      <c r="F154" s="194" t="s">
        <v>156</v>
      </c>
      <c r="I154" s="145"/>
      <c r="L154" s="37"/>
      <c r="M154" s="195"/>
      <c r="N154" s="38"/>
      <c r="O154" s="38"/>
      <c r="P154" s="38"/>
      <c r="Q154" s="38"/>
      <c r="R154" s="38"/>
      <c r="S154" s="38"/>
      <c r="T154" s="66"/>
      <c r="AT154" s="20" t="s">
        <v>125</v>
      </c>
      <c r="AU154" s="20" t="s">
        <v>76</v>
      </c>
    </row>
    <row r="155" spans="2:65" s="1" customFormat="1" ht="16.5" customHeight="1">
      <c r="B155" s="170"/>
      <c r="C155" s="183" t="s">
        <v>169</v>
      </c>
      <c r="D155" s="183" t="s">
        <v>117</v>
      </c>
      <c r="E155" s="184" t="s">
        <v>601</v>
      </c>
      <c r="F155" s="185" t="s">
        <v>602</v>
      </c>
      <c r="G155" s="186" t="s">
        <v>129</v>
      </c>
      <c r="H155" s="187">
        <v>1</v>
      </c>
      <c r="I155" s="188"/>
      <c r="J155" s="189">
        <f>ROUND(I155*H155,2)</f>
        <v>0</v>
      </c>
      <c r="K155" s="185" t="s">
        <v>155</v>
      </c>
      <c r="L155" s="190"/>
      <c r="M155" s="191" t="s">
        <v>5</v>
      </c>
      <c r="N155" s="192" t="s">
        <v>41</v>
      </c>
      <c r="O155" s="38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20" t="s">
        <v>118</v>
      </c>
      <c r="AT155" s="20" t="s">
        <v>117</v>
      </c>
      <c r="AU155" s="20" t="s">
        <v>76</v>
      </c>
      <c r="AY155" s="20" t="s">
        <v>110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20" t="s">
        <v>74</v>
      </c>
      <c r="BK155" s="182">
        <f>ROUND(I155*H155,2)</f>
        <v>0</v>
      </c>
      <c r="BL155" s="20" t="s">
        <v>116</v>
      </c>
      <c r="BM155" s="20" t="s">
        <v>171</v>
      </c>
    </row>
    <row r="156" spans="2:65" s="1" customFormat="1" ht="27">
      <c r="B156" s="37"/>
      <c r="D156" s="193" t="s">
        <v>125</v>
      </c>
      <c r="F156" s="194" t="s">
        <v>156</v>
      </c>
      <c r="I156" s="145"/>
      <c r="L156" s="37"/>
      <c r="M156" s="195"/>
      <c r="N156" s="38"/>
      <c r="O156" s="38"/>
      <c r="P156" s="38"/>
      <c r="Q156" s="38"/>
      <c r="R156" s="38"/>
      <c r="S156" s="38"/>
      <c r="T156" s="66"/>
      <c r="AT156" s="20" t="s">
        <v>125</v>
      </c>
      <c r="AU156" s="20" t="s">
        <v>76</v>
      </c>
    </row>
    <row r="157" spans="2:65" s="1" customFormat="1" ht="16.5" customHeight="1">
      <c r="B157" s="170"/>
      <c r="C157" s="171" t="s">
        <v>170</v>
      </c>
      <c r="D157" s="171" t="s">
        <v>111</v>
      </c>
      <c r="E157" s="172" t="s">
        <v>603</v>
      </c>
      <c r="F157" s="173" t="s">
        <v>604</v>
      </c>
      <c r="G157" s="174" t="s">
        <v>129</v>
      </c>
      <c r="H157" s="175">
        <v>3</v>
      </c>
      <c r="I157" s="176"/>
      <c r="J157" s="177">
        <f>ROUND(I157*H157,2)</f>
        <v>0</v>
      </c>
      <c r="K157" s="173" t="s">
        <v>155</v>
      </c>
      <c r="L157" s="37"/>
      <c r="M157" s="178" t="s">
        <v>5</v>
      </c>
      <c r="N157" s="179" t="s">
        <v>41</v>
      </c>
      <c r="O157" s="38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AR157" s="20" t="s">
        <v>116</v>
      </c>
      <c r="AT157" s="20" t="s">
        <v>111</v>
      </c>
      <c r="AU157" s="20" t="s">
        <v>76</v>
      </c>
      <c r="AY157" s="20" t="s">
        <v>110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20" t="s">
        <v>74</v>
      </c>
      <c r="BK157" s="182">
        <f>ROUND(I157*H157,2)</f>
        <v>0</v>
      </c>
      <c r="BL157" s="20" t="s">
        <v>116</v>
      </c>
      <c r="BM157" s="20" t="s">
        <v>605</v>
      </c>
    </row>
    <row r="158" spans="2:65" s="1" customFormat="1" ht="51" customHeight="1">
      <c r="B158" s="170"/>
      <c r="C158" s="183" t="s">
        <v>171</v>
      </c>
      <c r="D158" s="183" t="s">
        <v>117</v>
      </c>
      <c r="E158" s="184" t="s">
        <v>606</v>
      </c>
      <c r="F158" s="185" t="s">
        <v>607</v>
      </c>
      <c r="G158" s="186" t="s">
        <v>129</v>
      </c>
      <c r="H158" s="187">
        <v>2</v>
      </c>
      <c r="I158" s="188"/>
      <c r="J158" s="189">
        <f>ROUND(I158*H158,2)</f>
        <v>0</v>
      </c>
      <c r="K158" s="185" t="s">
        <v>155</v>
      </c>
      <c r="L158" s="190"/>
      <c r="M158" s="191" t="s">
        <v>5</v>
      </c>
      <c r="N158" s="192" t="s">
        <v>41</v>
      </c>
      <c r="O158" s="38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0" t="s">
        <v>118</v>
      </c>
      <c r="AT158" s="20" t="s">
        <v>117</v>
      </c>
      <c r="AU158" s="20" t="s">
        <v>76</v>
      </c>
      <c r="AY158" s="20" t="s">
        <v>110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0" t="s">
        <v>74</v>
      </c>
      <c r="BK158" s="182">
        <f>ROUND(I158*H158,2)</f>
        <v>0</v>
      </c>
      <c r="BL158" s="20" t="s">
        <v>116</v>
      </c>
      <c r="BM158" s="20" t="s">
        <v>173</v>
      </c>
    </row>
    <row r="159" spans="2:65" s="1" customFormat="1" ht="27">
      <c r="B159" s="37"/>
      <c r="D159" s="193" t="s">
        <v>125</v>
      </c>
      <c r="F159" s="194" t="s">
        <v>156</v>
      </c>
      <c r="I159" s="145"/>
      <c r="L159" s="37"/>
      <c r="M159" s="195"/>
      <c r="N159" s="38"/>
      <c r="O159" s="38"/>
      <c r="P159" s="38"/>
      <c r="Q159" s="38"/>
      <c r="R159" s="38"/>
      <c r="S159" s="38"/>
      <c r="T159" s="66"/>
      <c r="AT159" s="20" t="s">
        <v>125</v>
      </c>
      <c r="AU159" s="20" t="s">
        <v>76</v>
      </c>
    </row>
    <row r="160" spans="2:65" s="1" customFormat="1" ht="51" customHeight="1">
      <c r="B160" s="170"/>
      <c r="C160" s="183" t="s">
        <v>172</v>
      </c>
      <c r="D160" s="183" t="s">
        <v>117</v>
      </c>
      <c r="E160" s="184" t="s">
        <v>608</v>
      </c>
      <c r="F160" s="185" t="s">
        <v>609</v>
      </c>
      <c r="G160" s="186" t="s">
        <v>129</v>
      </c>
      <c r="H160" s="187">
        <v>1</v>
      </c>
      <c r="I160" s="188"/>
      <c r="J160" s="189">
        <f>ROUND(I160*H160,2)</f>
        <v>0</v>
      </c>
      <c r="K160" s="185" t="s">
        <v>155</v>
      </c>
      <c r="L160" s="190"/>
      <c r="M160" s="191" t="s">
        <v>5</v>
      </c>
      <c r="N160" s="192" t="s">
        <v>41</v>
      </c>
      <c r="O160" s="38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AR160" s="20" t="s">
        <v>118</v>
      </c>
      <c r="AT160" s="20" t="s">
        <v>117</v>
      </c>
      <c r="AU160" s="20" t="s">
        <v>76</v>
      </c>
      <c r="AY160" s="20" t="s">
        <v>110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20" t="s">
        <v>74</v>
      </c>
      <c r="BK160" s="182">
        <f>ROUND(I160*H160,2)</f>
        <v>0</v>
      </c>
      <c r="BL160" s="20" t="s">
        <v>116</v>
      </c>
      <c r="BM160" s="20" t="s">
        <v>175</v>
      </c>
    </row>
    <row r="161" spans="2:65" s="1" customFormat="1" ht="27">
      <c r="B161" s="37"/>
      <c r="D161" s="193" t="s">
        <v>125</v>
      </c>
      <c r="F161" s="194" t="s">
        <v>156</v>
      </c>
      <c r="I161" s="145"/>
      <c r="L161" s="37"/>
      <c r="M161" s="195"/>
      <c r="N161" s="38"/>
      <c r="O161" s="38"/>
      <c r="P161" s="38"/>
      <c r="Q161" s="38"/>
      <c r="R161" s="38"/>
      <c r="S161" s="38"/>
      <c r="T161" s="66"/>
      <c r="AT161" s="20" t="s">
        <v>125</v>
      </c>
      <c r="AU161" s="20" t="s">
        <v>76</v>
      </c>
    </row>
    <row r="162" spans="2:65" s="1" customFormat="1" ht="16.5" customHeight="1">
      <c r="B162" s="170"/>
      <c r="C162" s="171" t="s">
        <v>173</v>
      </c>
      <c r="D162" s="171" t="s">
        <v>111</v>
      </c>
      <c r="E162" s="172" t="s">
        <v>548</v>
      </c>
      <c r="F162" s="173" t="s">
        <v>549</v>
      </c>
      <c r="G162" s="174" t="s">
        <v>129</v>
      </c>
      <c r="H162" s="175">
        <v>1</v>
      </c>
      <c r="I162" s="176"/>
      <c r="J162" s="177">
        <f>ROUND(I162*H162,2)</f>
        <v>0</v>
      </c>
      <c r="K162" s="173" t="s">
        <v>155</v>
      </c>
      <c r="L162" s="37"/>
      <c r="M162" s="178" t="s">
        <v>5</v>
      </c>
      <c r="N162" s="179" t="s">
        <v>41</v>
      </c>
      <c r="O162" s="38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20" t="s">
        <v>116</v>
      </c>
      <c r="AT162" s="20" t="s">
        <v>111</v>
      </c>
      <c r="AU162" s="20" t="s">
        <v>76</v>
      </c>
      <c r="AY162" s="20" t="s">
        <v>110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0" t="s">
        <v>74</v>
      </c>
      <c r="BK162" s="182">
        <f>ROUND(I162*H162,2)</f>
        <v>0</v>
      </c>
      <c r="BL162" s="20" t="s">
        <v>116</v>
      </c>
      <c r="BM162" s="20" t="s">
        <v>610</v>
      </c>
    </row>
    <row r="163" spans="2:65" s="1" customFormat="1" ht="16.5" customHeight="1">
      <c r="B163" s="170"/>
      <c r="C163" s="183" t="s">
        <v>174</v>
      </c>
      <c r="D163" s="183" t="s">
        <v>117</v>
      </c>
      <c r="E163" s="184" t="s">
        <v>611</v>
      </c>
      <c r="F163" s="185" t="s">
        <v>612</v>
      </c>
      <c r="G163" s="186" t="s">
        <v>129</v>
      </c>
      <c r="H163" s="187">
        <v>1</v>
      </c>
      <c r="I163" s="188"/>
      <c r="J163" s="189">
        <f>ROUND(I163*H163,2)</f>
        <v>0</v>
      </c>
      <c r="K163" s="185" t="s">
        <v>155</v>
      </c>
      <c r="L163" s="190"/>
      <c r="M163" s="191" t="s">
        <v>5</v>
      </c>
      <c r="N163" s="192" t="s">
        <v>41</v>
      </c>
      <c r="O163" s="38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0" t="s">
        <v>118</v>
      </c>
      <c r="AT163" s="20" t="s">
        <v>117</v>
      </c>
      <c r="AU163" s="20" t="s">
        <v>76</v>
      </c>
      <c r="AY163" s="20" t="s">
        <v>110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0" t="s">
        <v>74</v>
      </c>
      <c r="BK163" s="182">
        <f>ROUND(I163*H163,2)</f>
        <v>0</v>
      </c>
      <c r="BL163" s="20" t="s">
        <v>116</v>
      </c>
      <c r="BM163" s="20" t="s">
        <v>177</v>
      </c>
    </row>
    <row r="164" spans="2:65" s="1" customFormat="1" ht="27">
      <c r="B164" s="37"/>
      <c r="D164" s="193" t="s">
        <v>125</v>
      </c>
      <c r="F164" s="194" t="s">
        <v>156</v>
      </c>
      <c r="I164" s="145"/>
      <c r="L164" s="37"/>
      <c r="M164" s="195"/>
      <c r="N164" s="38"/>
      <c r="O164" s="38"/>
      <c r="P164" s="38"/>
      <c r="Q164" s="38"/>
      <c r="R164" s="38"/>
      <c r="S164" s="38"/>
      <c r="T164" s="66"/>
      <c r="AT164" s="20" t="s">
        <v>125</v>
      </c>
      <c r="AU164" s="20" t="s">
        <v>76</v>
      </c>
    </row>
    <row r="165" spans="2:65" s="1" customFormat="1" ht="16.5" customHeight="1">
      <c r="B165" s="170"/>
      <c r="C165" s="171" t="s">
        <v>175</v>
      </c>
      <c r="D165" s="171" t="s">
        <v>111</v>
      </c>
      <c r="E165" s="172" t="s">
        <v>613</v>
      </c>
      <c r="F165" s="173" t="s">
        <v>614</v>
      </c>
      <c r="G165" s="174" t="s">
        <v>129</v>
      </c>
      <c r="H165" s="175">
        <v>14</v>
      </c>
      <c r="I165" s="176"/>
      <c r="J165" s="177">
        <f>ROUND(I165*H165,2)</f>
        <v>0</v>
      </c>
      <c r="K165" s="173" t="s">
        <v>155</v>
      </c>
      <c r="L165" s="37"/>
      <c r="M165" s="178" t="s">
        <v>5</v>
      </c>
      <c r="N165" s="179" t="s">
        <v>41</v>
      </c>
      <c r="O165" s="38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20" t="s">
        <v>116</v>
      </c>
      <c r="AT165" s="20" t="s">
        <v>111</v>
      </c>
      <c r="AU165" s="20" t="s">
        <v>76</v>
      </c>
      <c r="AY165" s="20" t="s">
        <v>110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0" t="s">
        <v>74</v>
      </c>
      <c r="BK165" s="182">
        <f>ROUND(I165*H165,2)</f>
        <v>0</v>
      </c>
      <c r="BL165" s="20" t="s">
        <v>116</v>
      </c>
      <c r="BM165" s="20" t="s">
        <v>615</v>
      </c>
    </row>
    <row r="166" spans="2:65" s="1" customFormat="1" ht="16.5" customHeight="1">
      <c r="B166" s="170"/>
      <c r="C166" s="183" t="s">
        <v>176</v>
      </c>
      <c r="D166" s="183" t="s">
        <v>117</v>
      </c>
      <c r="E166" s="184" t="s">
        <v>616</v>
      </c>
      <c r="F166" s="185" t="s">
        <v>617</v>
      </c>
      <c r="G166" s="186" t="s">
        <v>129</v>
      </c>
      <c r="H166" s="187">
        <v>2</v>
      </c>
      <c r="I166" s="188"/>
      <c r="J166" s="189">
        <f>ROUND(I166*H166,2)</f>
        <v>0</v>
      </c>
      <c r="K166" s="185" t="s">
        <v>155</v>
      </c>
      <c r="L166" s="190"/>
      <c r="M166" s="191" t="s">
        <v>5</v>
      </c>
      <c r="N166" s="192" t="s">
        <v>41</v>
      </c>
      <c r="O166" s="3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0" t="s">
        <v>118</v>
      </c>
      <c r="AT166" s="20" t="s">
        <v>117</v>
      </c>
      <c r="AU166" s="20" t="s">
        <v>76</v>
      </c>
      <c r="AY166" s="20" t="s">
        <v>110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0" t="s">
        <v>74</v>
      </c>
      <c r="BK166" s="182">
        <f>ROUND(I166*H166,2)</f>
        <v>0</v>
      </c>
      <c r="BL166" s="20" t="s">
        <v>116</v>
      </c>
      <c r="BM166" s="20" t="s">
        <v>179</v>
      </c>
    </row>
    <row r="167" spans="2:65" s="1" customFormat="1" ht="27">
      <c r="B167" s="37"/>
      <c r="D167" s="193" t="s">
        <v>125</v>
      </c>
      <c r="F167" s="194" t="s">
        <v>156</v>
      </c>
      <c r="I167" s="145"/>
      <c r="L167" s="37"/>
      <c r="M167" s="195"/>
      <c r="N167" s="38"/>
      <c r="O167" s="38"/>
      <c r="P167" s="38"/>
      <c r="Q167" s="38"/>
      <c r="R167" s="38"/>
      <c r="S167" s="38"/>
      <c r="T167" s="66"/>
      <c r="AT167" s="20" t="s">
        <v>125</v>
      </c>
      <c r="AU167" s="20" t="s">
        <v>76</v>
      </c>
    </row>
    <row r="168" spans="2:65" s="1" customFormat="1" ht="16.5" customHeight="1">
      <c r="B168" s="170"/>
      <c r="C168" s="183" t="s">
        <v>177</v>
      </c>
      <c r="D168" s="183" t="s">
        <v>117</v>
      </c>
      <c r="E168" s="184" t="s">
        <v>618</v>
      </c>
      <c r="F168" s="185" t="s">
        <v>619</v>
      </c>
      <c r="G168" s="186" t="s">
        <v>129</v>
      </c>
      <c r="H168" s="187">
        <v>12</v>
      </c>
      <c r="I168" s="188"/>
      <c r="J168" s="189">
        <f>ROUND(I168*H168,2)</f>
        <v>0</v>
      </c>
      <c r="K168" s="185" t="s">
        <v>155</v>
      </c>
      <c r="L168" s="190"/>
      <c r="M168" s="191" t="s">
        <v>5</v>
      </c>
      <c r="N168" s="192" t="s">
        <v>41</v>
      </c>
      <c r="O168" s="38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0" t="s">
        <v>118</v>
      </c>
      <c r="AT168" s="20" t="s">
        <v>117</v>
      </c>
      <c r="AU168" s="20" t="s">
        <v>76</v>
      </c>
      <c r="AY168" s="20" t="s">
        <v>110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0" t="s">
        <v>74</v>
      </c>
      <c r="BK168" s="182">
        <f>ROUND(I168*H168,2)</f>
        <v>0</v>
      </c>
      <c r="BL168" s="20" t="s">
        <v>116</v>
      </c>
      <c r="BM168" s="20" t="s">
        <v>181</v>
      </c>
    </row>
    <row r="169" spans="2:65" s="1" customFormat="1" ht="27">
      <c r="B169" s="37"/>
      <c r="D169" s="193" t="s">
        <v>125</v>
      </c>
      <c r="F169" s="194" t="s">
        <v>156</v>
      </c>
      <c r="I169" s="145"/>
      <c r="L169" s="37"/>
      <c r="M169" s="195"/>
      <c r="N169" s="38"/>
      <c r="O169" s="38"/>
      <c r="P169" s="38"/>
      <c r="Q169" s="38"/>
      <c r="R169" s="38"/>
      <c r="S169" s="38"/>
      <c r="T169" s="66"/>
      <c r="AT169" s="20" t="s">
        <v>125</v>
      </c>
      <c r="AU169" s="20" t="s">
        <v>76</v>
      </c>
    </row>
    <row r="170" spans="2:65" s="1" customFormat="1" ht="16.5" customHeight="1">
      <c r="B170" s="170"/>
      <c r="C170" s="171" t="s">
        <v>178</v>
      </c>
      <c r="D170" s="171" t="s">
        <v>111</v>
      </c>
      <c r="E170" s="172" t="s">
        <v>136</v>
      </c>
      <c r="F170" s="173" t="s">
        <v>137</v>
      </c>
      <c r="G170" s="174" t="s">
        <v>114</v>
      </c>
      <c r="H170" s="175">
        <v>211</v>
      </c>
      <c r="I170" s="176"/>
      <c r="J170" s="177">
        <f>ROUND(I170*H170,2)</f>
        <v>0</v>
      </c>
      <c r="K170" s="173" t="s">
        <v>115</v>
      </c>
      <c r="L170" s="37"/>
      <c r="M170" s="178" t="s">
        <v>5</v>
      </c>
      <c r="N170" s="179" t="s">
        <v>41</v>
      </c>
      <c r="O170" s="38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0" t="s">
        <v>116</v>
      </c>
      <c r="AT170" s="20" t="s">
        <v>111</v>
      </c>
      <c r="AU170" s="20" t="s">
        <v>76</v>
      </c>
      <c r="AY170" s="20" t="s">
        <v>110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0" t="s">
        <v>74</v>
      </c>
      <c r="BK170" s="182">
        <f>ROUND(I170*H170,2)</f>
        <v>0</v>
      </c>
      <c r="BL170" s="20" t="s">
        <v>116</v>
      </c>
      <c r="BM170" s="20" t="s">
        <v>620</v>
      </c>
    </row>
    <row r="171" spans="2:65" s="1" customFormat="1" ht="40.5">
      <c r="B171" s="37"/>
      <c r="D171" s="193" t="s">
        <v>138</v>
      </c>
      <c r="F171" s="194" t="s">
        <v>139</v>
      </c>
      <c r="I171" s="145"/>
      <c r="L171" s="37"/>
      <c r="M171" s="195"/>
      <c r="N171" s="38"/>
      <c r="O171" s="38"/>
      <c r="P171" s="38"/>
      <c r="Q171" s="38"/>
      <c r="R171" s="38"/>
      <c r="S171" s="38"/>
      <c r="T171" s="66"/>
      <c r="AT171" s="20" t="s">
        <v>138</v>
      </c>
      <c r="AU171" s="20" t="s">
        <v>76</v>
      </c>
    </row>
    <row r="172" spans="2:65" s="1" customFormat="1" ht="16.5" customHeight="1">
      <c r="B172" s="170"/>
      <c r="C172" s="183" t="s">
        <v>179</v>
      </c>
      <c r="D172" s="183" t="s">
        <v>117</v>
      </c>
      <c r="E172" s="184" t="s">
        <v>621</v>
      </c>
      <c r="F172" s="185" t="s">
        <v>622</v>
      </c>
      <c r="G172" s="186" t="s">
        <v>114</v>
      </c>
      <c r="H172" s="187">
        <v>145</v>
      </c>
      <c r="I172" s="188"/>
      <c r="J172" s="189">
        <f>ROUND(I172*H172,2)</f>
        <v>0</v>
      </c>
      <c r="K172" s="185" t="s">
        <v>155</v>
      </c>
      <c r="L172" s="190"/>
      <c r="M172" s="191" t="s">
        <v>5</v>
      </c>
      <c r="N172" s="192" t="s">
        <v>41</v>
      </c>
      <c r="O172" s="38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0" t="s">
        <v>118</v>
      </c>
      <c r="AT172" s="20" t="s">
        <v>117</v>
      </c>
      <c r="AU172" s="20" t="s">
        <v>76</v>
      </c>
      <c r="AY172" s="20" t="s">
        <v>110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0" t="s">
        <v>74</v>
      </c>
      <c r="BK172" s="182">
        <f>ROUND(I172*H172,2)</f>
        <v>0</v>
      </c>
      <c r="BL172" s="20" t="s">
        <v>116</v>
      </c>
      <c r="BM172" s="20" t="s">
        <v>183</v>
      </c>
    </row>
    <row r="173" spans="2:65" s="1" customFormat="1" ht="27">
      <c r="B173" s="37"/>
      <c r="D173" s="193" t="s">
        <v>125</v>
      </c>
      <c r="F173" s="194" t="s">
        <v>156</v>
      </c>
      <c r="I173" s="145"/>
      <c r="L173" s="37"/>
      <c r="M173" s="195"/>
      <c r="N173" s="38"/>
      <c r="O173" s="38"/>
      <c r="P173" s="38"/>
      <c r="Q173" s="38"/>
      <c r="R173" s="38"/>
      <c r="S173" s="38"/>
      <c r="T173" s="66"/>
      <c r="AT173" s="20" t="s">
        <v>125</v>
      </c>
      <c r="AU173" s="20" t="s">
        <v>76</v>
      </c>
    </row>
    <row r="174" spans="2:65" s="1" customFormat="1" ht="16.5" customHeight="1">
      <c r="B174" s="170"/>
      <c r="C174" s="183" t="s">
        <v>180</v>
      </c>
      <c r="D174" s="183" t="s">
        <v>117</v>
      </c>
      <c r="E174" s="184" t="s">
        <v>623</v>
      </c>
      <c r="F174" s="185" t="s">
        <v>624</v>
      </c>
      <c r="G174" s="186" t="s">
        <v>114</v>
      </c>
      <c r="H174" s="187">
        <v>66</v>
      </c>
      <c r="I174" s="188"/>
      <c r="J174" s="189">
        <f>ROUND(I174*H174,2)</f>
        <v>0</v>
      </c>
      <c r="K174" s="185" t="s">
        <v>155</v>
      </c>
      <c r="L174" s="190"/>
      <c r="M174" s="191" t="s">
        <v>5</v>
      </c>
      <c r="N174" s="192" t="s">
        <v>41</v>
      </c>
      <c r="O174" s="38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AR174" s="20" t="s">
        <v>118</v>
      </c>
      <c r="AT174" s="20" t="s">
        <v>117</v>
      </c>
      <c r="AU174" s="20" t="s">
        <v>76</v>
      </c>
      <c r="AY174" s="20" t="s">
        <v>110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20" t="s">
        <v>74</v>
      </c>
      <c r="BK174" s="182">
        <f>ROUND(I174*H174,2)</f>
        <v>0</v>
      </c>
      <c r="BL174" s="20" t="s">
        <v>116</v>
      </c>
      <c r="BM174" s="20" t="s">
        <v>185</v>
      </c>
    </row>
    <row r="175" spans="2:65" s="1" customFormat="1" ht="27">
      <c r="B175" s="37"/>
      <c r="D175" s="193" t="s">
        <v>125</v>
      </c>
      <c r="F175" s="194" t="s">
        <v>156</v>
      </c>
      <c r="I175" s="145"/>
      <c r="L175" s="37"/>
      <c r="M175" s="195"/>
      <c r="N175" s="38"/>
      <c r="O175" s="38"/>
      <c r="P175" s="38"/>
      <c r="Q175" s="38"/>
      <c r="R175" s="38"/>
      <c r="S175" s="38"/>
      <c r="T175" s="66"/>
      <c r="AT175" s="20" t="s">
        <v>125</v>
      </c>
      <c r="AU175" s="20" t="s">
        <v>76</v>
      </c>
    </row>
    <row r="176" spans="2:65" s="1" customFormat="1" ht="25.5" customHeight="1">
      <c r="B176" s="170"/>
      <c r="C176" s="171" t="s">
        <v>181</v>
      </c>
      <c r="D176" s="171" t="s">
        <v>111</v>
      </c>
      <c r="E176" s="172" t="s">
        <v>350</v>
      </c>
      <c r="F176" s="173" t="s">
        <v>351</v>
      </c>
      <c r="G176" s="174" t="s">
        <v>114</v>
      </c>
      <c r="H176" s="175">
        <v>26</v>
      </c>
      <c r="I176" s="176"/>
      <c r="J176" s="177">
        <f>ROUND(I176*H176,2)</f>
        <v>0</v>
      </c>
      <c r="K176" s="173" t="s">
        <v>115</v>
      </c>
      <c r="L176" s="37"/>
      <c r="M176" s="178" t="s">
        <v>5</v>
      </c>
      <c r="N176" s="179" t="s">
        <v>41</v>
      </c>
      <c r="O176" s="38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AR176" s="20" t="s">
        <v>116</v>
      </c>
      <c r="AT176" s="20" t="s">
        <v>111</v>
      </c>
      <c r="AU176" s="20" t="s">
        <v>76</v>
      </c>
      <c r="AY176" s="20" t="s">
        <v>110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20" t="s">
        <v>74</v>
      </c>
      <c r="BK176" s="182">
        <f>ROUND(I176*H176,2)</f>
        <v>0</v>
      </c>
      <c r="BL176" s="20" t="s">
        <v>116</v>
      </c>
      <c r="BM176" s="20" t="s">
        <v>625</v>
      </c>
    </row>
    <row r="177" spans="2:65" s="1" customFormat="1" ht="16.5" customHeight="1">
      <c r="B177" s="170"/>
      <c r="C177" s="183" t="s">
        <v>182</v>
      </c>
      <c r="D177" s="183" t="s">
        <v>117</v>
      </c>
      <c r="E177" s="184" t="s">
        <v>626</v>
      </c>
      <c r="F177" s="185" t="s">
        <v>352</v>
      </c>
      <c r="G177" s="186" t="s">
        <v>114</v>
      </c>
      <c r="H177" s="187">
        <v>26</v>
      </c>
      <c r="I177" s="188"/>
      <c r="J177" s="189">
        <f>ROUND(I177*H177,2)</f>
        <v>0</v>
      </c>
      <c r="K177" s="185" t="s">
        <v>155</v>
      </c>
      <c r="L177" s="190"/>
      <c r="M177" s="191" t="s">
        <v>5</v>
      </c>
      <c r="N177" s="192" t="s">
        <v>41</v>
      </c>
      <c r="O177" s="38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AR177" s="20" t="s">
        <v>118</v>
      </c>
      <c r="AT177" s="20" t="s">
        <v>117</v>
      </c>
      <c r="AU177" s="20" t="s">
        <v>76</v>
      </c>
      <c r="AY177" s="20" t="s">
        <v>110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0" t="s">
        <v>74</v>
      </c>
      <c r="BK177" s="182">
        <f>ROUND(I177*H177,2)</f>
        <v>0</v>
      </c>
      <c r="BL177" s="20" t="s">
        <v>116</v>
      </c>
      <c r="BM177" s="20" t="s">
        <v>188</v>
      </c>
    </row>
    <row r="178" spans="2:65" s="1" customFormat="1" ht="27">
      <c r="B178" s="37"/>
      <c r="D178" s="193" t="s">
        <v>125</v>
      </c>
      <c r="F178" s="194" t="s">
        <v>156</v>
      </c>
      <c r="I178" s="145"/>
      <c r="L178" s="37"/>
      <c r="M178" s="195"/>
      <c r="N178" s="38"/>
      <c r="O178" s="38"/>
      <c r="P178" s="38"/>
      <c r="Q178" s="38"/>
      <c r="R178" s="38"/>
      <c r="S178" s="38"/>
      <c r="T178" s="66"/>
      <c r="AT178" s="20" t="s">
        <v>125</v>
      </c>
      <c r="AU178" s="20" t="s">
        <v>76</v>
      </c>
    </row>
    <row r="179" spans="2:65" s="1" customFormat="1" ht="25.5" customHeight="1">
      <c r="B179" s="170"/>
      <c r="C179" s="171" t="s">
        <v>183</v>
      </c>
      <c r="D179" s="171" t="s">
        <v>111</v>
      </c>
      <c r="E179" s="172" t="s">
        <v>353</v>
      </c>
      <c r="F179" s="173" t="s">
        <v>354</v>
      </c>
      <c r="G179" s="174" t="s">
        <v>114</v>
      </c>
      <c r="H179" s="175">
        <v>32</v>
      </c>
      <c r="I179" s="176"/>
      <c r="J179" s="177">
        <f>ROUND(I179*H179,2)</f>
        <v>0</v>
      </c>
      <c r="K179" s="173" t="s">
        <v>115</v>
      </c>
      <c r="L179" s="37"/>
      <c r="M179" s="178" t="s">
        <v>5</v>
      </c>
      <c r="N179" s="179" t="s">
        <v>41</v>
      </c>
      <c r="O179" s="38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AR179" s="20" t="s">
        <v>116</v>
      </c>
      <c r="AT179" s="20" t="s">
        <v>111</v>
      </c>
      <c r="AU179" s="20" t="s">
        <v>76</v>
      </c>
      <c r="AY179" s="20" t="s">
        <v>110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0" t="s">
        <v>74</v>
      </c>
      <c r="BK179" s="182">
        <f>ROUND(I179*H179,2)</f>
        <v>0</v>
      </c>
      <c r="BL179" s="20" t="s">
        <v>116</v>
      </c>
      <c r="BM179" s="20" t="s">
        <v>627</v>
      </c>
    </row>
    <row r="180" spans="2:65" s="1" customFormat="1" ht="16.5" customHeight="1">
      <c r="B180" s="170"/>
      <c r="C180" s="183" t="s">
        <v>184</v>
      </c>
      <c r="D180" s="183" t="s">
        <v>117</v>
      </c>
      <c r="E180" s="184" t="s">
        <v>628</v>
      </c>
      <c r="F180" s="185" t="s">
        <v>355</v>
      </c>
      <c r="G180" s="186" t="s">
        <v>114</v>
      </c>
      <c r="H180" s="187">
        <v>32</v>
      </c>
      <c r="I180" s="188"/>
      <c r="J180" s="189">
        <f>ROUND(I180*H180,2)</f>
        <v>0</v>
      </c>
      <c r="K180" s="185" t="s">
        <v>155</v>
      </c>
      <c r="L180" s="190"/>
      <c r="M180" s="191" t="s">
        <v>5</v>
      </c>
      <c r="N180" s="192" t="s">
        <v>41</v>
      </c>
      <c r="O180" s="38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AR180" s="20" t="s">
        <v>118</v>
      </c>
      <c r="AT180" s="20" t="s">
        <v>117</v>
      </c>
      <c r="AU180" s="20" t="s">
        <v>76</v>
      </c>
      <c r="AY180" s="20" t="s">
        <v>110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20" t="s">
        <v>74</v>
      </c>
      <c r="BK180" s="182">
        <f>ROUND(I180*H180,2)</f>
        <v>0</v>
      </c>
      <c r="BL180" s="20" t="s">
        <v>116</v>
      </c>
      <c r="BM180" s="20" t="s">
        <v>153</v>
      </c>
    </row>
    <row r="181" spans="2:65" s="1" customFormat="1" ht="27">
      <c r="B181" s="37"/>
      <c r="D181" s="193" t="s">
        <v>125</v>
      </c>
      <c r="F181" s="194" t="s">
        <v>156</v>
      </c>
      <c r="I181" s="145"/>
      <c r="L181" s="37"/>
      <c r="M181" s="195"/>
      <c r="N181" s="38"/>
      <c r="O181" s="38"/>
      <c r="P181" s="38"/>
      <c r="Q181" s="38"/>
      <c r="R181" s="38"/>
      <c r="S181" s="38"/>
      <c r="T181" s="66"/>
      <c r="AT181" s="20" t="s">
        <v>125</v>
      </c>
      <c r="AU181" s="20" t="s">
        <v>76</v>
      </c>
    </row>
    <row r="182" spans="2:65" s="1" customFormat="1" ht="25.5" customHeight="1">
      <c r="B182" s="170"/>
      <c r="C182" s="171" t="s">
        <v>185</v>
      </c>
      <c r="D182" s="171" t="s">
        <v>111</v>
      </c>
      <c r="E182" s="172" t="s">
        <v>357</v>
      </c>
      <c r="F182" s="173" t="s">
        <v>358</v>
      </c>
      <c r="G182" s="174" t="s">
        <v>114</v>
      </c>
      <c r="H182" s="175">
        <v>4</v>
      </c>
      <c r="I182" s="176"/>
      <c r="J182" s="177">
        <f>ROUND(I182*H182,2)</f>
        <v>0</v>
      </c>
      <c r="K182" s="173" t="s">
        <v>115</v>
      </c>
      <c r="L182" s="37"/>
      <c r="M182" s="178" t="s">
        <v>5</v>
      </c>
      <c r="N182" s="179" t="s">
        <v>41</v>
      </c>
      <c r="O182" s="3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0" t="s">
        <v>116</v>
      </c>
      <c r="AT182" s="20" t="s">
        <v>111</v>
      </c>
      <c r="AU182" s="20" t="s">
        <v>76</v>
      </c>
      <c r="AY182" s="20" t="s">
        <v>110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0" t="s">
        <v>74</v>
      </c>
      <c r="BK182" s="182">
        <f>ROUND(I182*H182,2)</f>
        <v>0</v>
      </c>
      <c r="BL182" s="20" t="s">
        <v>116</v>
      </c>
      <c r="BM182" s="20" t="s">
        <v>629</v>
      </c>
    </row>
    <row r="183" spans="2:65" s="1" customFormat="1" ht="16.5" customHeight="1">
      <c r="B183" s="170"/>
      <c r="C183" s="183" t="s">
        <v>186</v>
      </c>
      <c r="D183" s="183" t="s">
        <v>117</v>
      </c>
      <c r="E183" s="184" t="s">
        <v>630</v>
      </c>
      <c r="F183" s="185" t="s">
        <v>359</v>
      </c>
      <c r="G183" s="186" t="s">
        <v>114</v>
      </c>
      <c r="H183" s="187">
        <v>4</v>
      </c>
      <c r="I183" s="188"/>
      <c r="J183" s="189">
        <f>ROUND(I183*H183,2)</f>
        <v>0</v>
      </c>
      <c r="K183" s="185" t="s">
        <v>155</v>
      </c>
      <c r="L183" s="190"/>
      <c r="M183" s="191" t="s">
        <v>5</v>
      </c>
      <c r="N183" s="192" t="s">
        <v>41</v>
      </c>
      <c r="O183" s="3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AR183" s="20" t="s">
        <v>118</v>
      </c>
      <c r="AT183" s="20" t="s">
        <v>117</v>
      </c>
      <c r="AU183" s="20" t="s">
        <v>76</v>
      </c>
      <c r="AY183" s="20" t="s">
        <v>110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20" t="s">
        <v>74</v>
      </c>
      <c r="BK183" s="182">
        <f>ROUND(I183*H183,2)</f>
        <v>0</v>
      </c>
      <c r="BL183" s="20" t="s">
        <v>116</v>
      </c>
      <c r="BM183" s="20" t="s">
        <v>192</v>
      </c>
    </row>
    <row r="184" spans="2:65" s="1" customFormat="1" ht="27">
      <c r="B184" s="37"/>
      <c r="D184" s="193" t="s">
        <v>125</v>
      </c>
      <c r="F184" s="194" t="s">
        <v>156</v>
      </c>
      <c r="I184" s="145"/>
      <c r="L184" s="37"/>
      <c r="M184" s="195"/>
      <c r="N184" s="38"/>
      <c r="O184" s="38"/>
      <c r="P184" s="38"/>
      <c r="Q184" s="38"/>
      <c r="R184" s="38"/>
      <c r="S184" s="38"/>
      <c r="T184" s="66"/>
      <c r="AT184" s="20" t="s">
        <v>125</v>
      </c>
      <c r="AU184" s="20" t="s">
        <v>76</v>
      </c>
    </row>
    <row r="185" spans="2:65" s="1" customFormat="1" ht="25.5" customHeight="1">
      <c r="B185" s="170"/>
      <c r="C185" s="171" t="s">
        <v>188</v>
      </c>
      <c r="D185" s="171" t="s">
        <v>111</v>
      </c>
      <c r="E185" s="172" t="s">
        <v>631</v>
      </c>
      <c r="F185" s="173" t="s">
        <v>632</v>
      </c>
      <c r="G185" s="174" t="s">
        <v>114</v>
      </c>
      <c r="H185" s="175">
        <v>45</v>
      </c>
      <c r="I185" s="176"/>
      <c r="J185" s="177">
        <f>ROUND(I185*H185,2)</f>
        <v>0</v>
      </c>
      <c r="K185" s="173" t="s">
        <v>115</v>
      </c>
      <c r="L185" s="37"/>
      <c r="M185" s="178" t="s">
        <v>5</v>
      </c>
      <c r="N185" s="179" t="s">
        <v>41</v>
      </c>
      <c r="O185" s="3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AR185" s="20" t="s">
        <v>116</v>
      </c>
      <c r="AT185" s="20" t="s">
        <v>111</v>
      </c>
      <c r="AU185" s="20" t="s">
        <v>76</v>
      </c>
      <c r="AY185" s="20" t="s">
        <v>110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20" t="s">
        <v>74</v>
      </c>
      <c r="BK185" s="182">
        <f>ROUND(I185*H185,2)</f>
        <v>0</v>
      </c>
      <c r="BL185" s="20" t="s">
        <v>116</v>
      </c>
      <c r="BM185" s="20" t="s">
        <v>633</v>
      </c>
    </row>
    <row r="186" spans="2:65" s="1" customFormat="1" ht="16.5" customHeight="1">
      <c r="B186" s="170"/>
      <c r="C186" s="183" t="s">
        <v>189</v>
      </c>
      <c r="D186" s="183" t="s">
        <v>117</v>
      </c>
      <c r="E186" s="184" t="s">
        <v>634</v>
      </c>
      <c r="F186" s="185" t="s">
        <v>360</v>
      </c>
      <c r="G186" s="186" t="s">
        <v>114</v>
      </c>
      <c r="H186" s="187">
        <v>45</v>
      </c>
      <c r="I186" s="188"/>
      <c r="J186" s="189">
        <f>ROUND(I186*H186,2)</f>
        <v>0</v>
      </c>
      <c r="K186" s="185" t="s">
        <v>155</v>
      </c>
      <c r="L186" s="190"/>
      <c r="M186" s="191" t="s">
        <v>5</v>
      </c>
      <c r="N186" s="192" t="s">
        <v>41</v>
      </c>
      <c r="O186" s="3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0" t="s">
        <v>118</v>
      </c>
      <c r="AT186" s="20" t="s">
        <v>117</v>
      </c>
      <c r="AU186" s="20" t="s">
        <v>76</v>
      </c>
      <c r="AY186" s="20" t="s">
        <v>110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0" t="s">
        <v>74</v>
      </c>
      <c r="BK186" s="182">
        <f>ROUND(I186*H186,2)</f>
        <v>0</v>
      </c>
      <c r="BL186" s="20" t="s">
        <v>116</v>
      </c>
      <c r="BM186" s="20" t="s">
        <v>194</v>
      </c>
    </row>
    <row r="187" spans="2:65" s="1" customFormat="1" ht="27">
      <c r="B187" s="37"/>
      <c r="D187" s="193" t="s">
        <v>125</v>
      </c>
      <c r="F187" s="194" t="s">
        <v>156</v>
      </c>
      <c r="I187" s="145"/>
      <c r="L187" s="37"/>
      <c r="M187" s="195"/>
      <c r="N187" s="38"/>
      <c r="O187" s="38"/>
      <c r="P187" s="38"/>
      <c r="Q187" s="38"/>
      <c r="R187" s="38"/>
      <c r="S187" s="38"/>
      <c r="T187" s="66"/>
      <c r="AT187" s="20" t="s">
        <v>125</v>
      </c>
      <c r="AU187" s="20" t="s">
        <v>76</v>
      </c>
    </row>
    <row r="188" spans="2:65" s="1" customFormat="1" ht="25.5" customHeight="1">
      <c r="B188" s="170"/>
      <c r="C188" s="171" t="s">
        <v>153</v>
      </c>
      <c r="D188" s="171" t="s">
        <v>111</v>
      </c>
      <c r="E188" s="172" t="s">
        <v>112</v>
      </c>
      <c r="F188" s="173" t="s">
        <v>113</v>
      </c>
      <c r="G188" s="174" t="s">
        <v>114</v>
      </c>
      <c r="H188" s="175">
        <v>25</v>
      </c>
      <c r="I188" s="176"/>
      <c r="J188" s="177">
        <f>ROUND(I188*H188,2)</f>
        <v>0</v>
      </c>
      <c r="K188" s="173" t="s">
        <v>115</v>
      </c>
      <c r="L188" s="37"/>
      <c r="M188" s="178" t="s">
        <v>5</v>
      </c>
      <c r="N188" s="179" t="s">
        <v>41</v>
      </c>
      <c r="O188" s="38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AR188" s="20" t="s">
        <v>116</v>
      </c>
      <c r="AT188" s="20" t="s">
        <v>111</v>
      </c>
      <c r="AU188" s="20" t="s">
        <v>76</v>
      </c>
      <c r="AY188" s="20" t="s">
        <v>110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0" t="s">
        <v>74</v>
      </c>
      <c r="BK188" s="182">
        <f>ROUND(I188*H188,2)</f>
        <v>0</v>
      </c>
      <c r="BL188" s="20" t="s">
        <v>116</v>
      </c>
      <c r="BM188" s="20" t="s">
        <v>635</v>
      </c>
    </row>
    <row r="189" spans="2:65" s="1" customFormat="1" ht="16.5" customHeight="1">
      <c r="B189" s="170"/>
      <c r="C189" s="183" t="s">
        <v>190</v>
      </c>
      <c r="D189" s="183" t="s">
        <v>117</v>
      </c>
      <c r="E189" s="184" t="s">
        <v>636</v>
      </c>
      <c r="F189" s="185" t="s">
        <v>361</v>
      </c>
      <c r="G189" s="186" t="s">
        <v>114</v>
      </c>
      <c r="H189" s="187">
        <v>25</v>
      </c>
      <c r="I189" s="188"/>
      <c r="J189" s="189">
        <f>ROUND(I189*H189,2)</f>
        <v>0</v>
      </c>
      <c r="K189" s="185" t="s">
        <v>155</v>
      </c>
      <c r="L189" s="190"/>
      <c r="M189" s="191" t="s">
        <v>5</v>
      </c>
      <c r="N189" s="192" t="s">
        <v>41</v>
      </c>
      <c r="O189" s="38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0" t="s">
        <v>118</v>
      </c>
      <c r="AT189" s="20" t="s">
        <v>117</v>
      </c>
      <c r="AU189" s="20" t="s">
        <v>76</v>
      </c>
      <c r="AY189" s="20" t="s">
        <v>110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0" t="s">
        <v>74</v>
      </c>
      <c r="BK189" s="182">
        <f>ROUND(I189*H189,2)</f>
        <v>0</v>
      </c>
      <c r="BL189" s="20" t="s">
        <v>116</v>
      </c>
      <c r="BM189" s="20" t="s">
        <v>196</v>
      </c>
    </row>
    <row r="190" spans="2:65" s="1" customFormat="1" ht="27">
      <c r="B190" s="37"/>
      <c r="D190" s="193" t="s">
        <v>125</v>
      </c>
      <c r="F190" s="194" t="s">
        <v>156</v>
      </c>
      <c r="I190" s="145"/>
      <c r="L190" s="37"/>
      <c r="M190" s="195"/>
      <c r="N190" s="38"/>
      <c r="O190" s="38"/>
      <c r="P190" s="38"/>
      <c r="Q190" s="38"/>
      <c r="R190" s="38"/>
      <c r="S190" s="38"/>
      <c r="T190" s="66"/>
      <c r="AT190" s="20" t="s">
        <v>125</v>
      </c>
      <c r="AU190" s="20" t="s">
        <v>76</v>
      </c>
    </row>
    <row r="191" spans="2:65" s="1" customFormat="1" ht="25.5" customHeight="1">
      <c r="B191" s="170"/>
      <c r="C191" s="171" t="s">
        <v>192</v>
      </c>
      <c r="D191" s="171" t="s">
        <v>111</v>
      </c>
      <c r="E191" s="172" t="s">
        <v>362</v>
      </c>
      <c r="F191" s="173" t="s">
        <v>363</v>
      </c>
      <c r="G191" s="174" t="s">
        <v>114</v>
      </c>
      <c r="H191" s="175">
        <v>44</v>
      </c>
      <c r="I191" s="176"/>
      <c r="J191" s="177">
        <f>ROUND(I191*H191,2)</f>
        <v>0</v>
      </c>
      <c r="K191" s="173" t="s">
        <v>115</v>
      </c>
      <c r="L191" s="37"/>
      <c r="M191" s="178" t="s">
        <v>5</v>
      </c>
      <c r="N191" s="179" t="s">
        <v>41</v>
      </c>
      <c r="O191" s="38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AR191" s="20" t="s">
        <v>116</v>
      </c>
      <c r="AT191" s="20" t="s">
        <v>111</v>
      </c>
      <c r="AU191" s="20" t="s">
        <v>76</v>
      </c>
      <c r="AY191" s="20" t="s">
        <v>110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20" t="s">
        <v>74</v>
      </c>
      <c r="BK191" s="182">
        <f>ROUND(I191*H191,2)</f>
        <v>0</v>
      </c>
      <c r="BL191" s="20" t="s">
        <v>116</v>
      </c>
      <c r="BM191" s="20" t="s">
        <v>637</v>
      </c>
    </row>
    <row r="192" spans="2:65" s="1" customFormat="1" ht="16.5" customHeight="1">
      <c r="B192" s="170"/>
      <c r="C192" s="183" t="s">
        <v>193</v>
      </c>
      <c r="D192" s="183" t="s">
        <v>117</v>
      </c>
      <c r="E192" s="184" t="s">
        <v>638</v>
      </c>
      <c r="F192" s="185" t="s">
        <v>364</v>
      </c>
      <c r="G192" s="186" t="s">
        <v>114</v>
      </c>
      <c r="H192" s="187">
        <v>30</v>
      </c>
      <c r="I192" s="188"/>
      <c r="J192" s="189">
        <f>ROUND(I192*H192,2)</f>
        <v>0</v>
      </c>
      <c r="K192" s="185" t="s">
        <v>155</v>
      </c>
      <c r="L192" s="190"/>
      <c r="M192" s="191" t="s">
        <v>5</v>
      </c>
      <c r="N192" s="192" t="s">
        <v>41</v>
      </c>
      <c r="O192" s="38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0" t="s">
        <v>118</v>
      </c>
      <c r="AT192" s="20" t="s">
        <v>117</v>
      </c>
      <c r="AU192" s="20" t="s">
        <v>76</v>
      </c>
      <c r="AY192" s="20" t="s">
        <v>110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0" t="s">
        <v>74</v>
      </c>
      <c r="BK192" s="182">
        <f>ROUND(I192*H192,2)</f>
        <v>0</v>
      </c>
      <c r="BL192" s="20" t="s">
        <v>116</v>
      </c>
      <c r="BM192" s="20" t="s">
        <v>198</v>
      </c>
    </row>
    <row r="193" spans="2:65" s="1" customFormat="1" ht="27">
      <c r="B193" s="37"/>
      <c r="D193" s="193" t="s">
        <v>125</v>
      </c>
      <c r="F193" s="194" t="s">
        <v>156</v>
      </c>
      <c r="I193" s="145"/>
      <c r="L193" s="37"/>
      <c r="M193" s="195"/>
      <c r="N193" s="38"/>
      <c r="O193" s="38"/>
      <c r="P193" s="38"/>
      <c r="Q193" s="38"/>
      <c r="R193" s="38"/>
      <c r="S193" s="38"/>
      <c r="T193" s="66"/>
      <c r="AT193" s="20" t="s">
        <v>125</v>
      </c>
      <c r="AU193" s="20" t="s">
        <v>76</v>
      </c>
    </row>
    <row r="194" spans="2:65" s="1" customFormat="1" ht="16.5" customHeight="1">
      <c r="B194" s="170"/>
      <c r="C194" s="183" t="s">
        <v>194</v>
      </c>
      <c r="D194" s="183" t="s">
        <v>117</v>
      </c>
      <c r="E194" s="184" t="s">
        <v>639</v>
      </c>
      <c r="F194" s="185" t="s">
        <v>365</v>
      </c>
      <c r="G194" s="186" t="s">
        <v>114</v>
      </c>
      <c r="H194" s="187">
        <v>14</v>
      </c>
      <c r="I194" s="188"/>
      <c r="J194" s="189">
        <f>ROUND(I194*H194,2)</f>
        <v>0</v>
      </c>
      <c r="K194" s="185" t="s">
        <v>155</v>
      </c>
      <c r="L194" s="190"/>
      <c r="M194" s="191" t="s">
        <v>5</v>
      </c>
      <c r="N194" s="192" t="s">
        <v>41</v>
      </c>
      <c r="O194" s="38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AR194" s="20" t="s">
        <v>118</v>
      </c>
      <c r="AT194" s="20" t="s">
        <v>117</v>
      </c>
      <c r="AU194" s="20" t="s">
        <v>76</v>
      </c>
      <c r="AY194" s="20" t="s">
        <v>110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20" t="s">
        <v>74</v>
      </c>
      <c r="BK194" s="182">
        <f>ROUND(I194*H194,2)</f>
        <v>0</v>
      </c>
      <c r="BL194" s="20" t="s">
        <v>116</v>
      </c>
      <c r="BM194" s="20" t="s">
        <v>200</v>
      </c>
    </row>
    <row r="195" spans="2:65" s="1" customFormat="1" ht="27">
      <c r="B195" s="37"/>
      <c r="D195" s="193" t="s">
        <v>125</v>
      </c>
      <c r="F195" s="194" t="s">
        <v>156</v>
      </c>
      <c r="I195" s="145"/>
      <c r="L195" s="37"/>
      <c r="M195" s="195"/>
      <c r="N195" s="38"/>
      <c r="O195" s="38"/>
      <c r="P195" s="38"/>
      <c r="Q195" s="38"/>
      <c r="R195" s="38"/>
      <c r="S195" s="38"/>
      <c r="T195" s="66"/>
      <c r="AT195" s="20" t="s">
        <v>125</v>
      </c>
      <c r="AU195" s="20" t="s">
        <v>76</v>
      </c>
    </row>
    <row r="196" spans="2:65" s="10" customFormat="1" ht="29.85" customHeight="1">
      <c r="B196" s="157"/>
      <c r="D196" s="158" t="s">
        <v>68</v>
      </c>
      <c r="E196" s="168" t="s">
        <v>366</v>
      </c>
      <c r="F196" s="168" t="s">
        <v>368</v>
      </c>
      <c r="I196" s="160"/>
      <c r="J196" s="169">
        <f>BK196</f>
        <v>0</v>
      </c>
      <c r="L196" s="157"/>
      <c r="M196" s="162"/>
      <c r="N196" s="163"/>
      <c r="O196" s="163"/>
      <c r="P196" s="164">
        <f>SUM(P197:P259)</f>
        <v>0</v>
      </c>
      <c r="Q196" s="163"/>
      <c r="R196" s="164">
        <f>SUM(R197:R259)</f>
        <v>0</v>
      </c>
      <c r="S196" s="163"/>
      <c r="T196" s="165">
        <f>SUM(T197:T259)</f>
        <v>0</v>
      </c>
      <c r="AR196" s="158" t="s">
        <v>76</v>
      </c>
      <c r="AT196" s="166" t="s">
        <v>68</v>
      </c>
      <c r="AU196" s="166" t="s">
        <v>74</v>
      </c>
      <c r="AY196" s="158" t="s">
        <v>110</v>
      </c>
      <c r="BK196" s="167">
        <f>SUM(BK197:BK259)</f>
        <v>0</v>
      </c>
    </row>
    <row r="197" spans="2:65" s="1" customFormat="1" ht="25.5" customHeight="1">
      <c r="B197" s="170"/>
      <c r="C197" s="171" t="s">
        <v>195</v>
      </c>
      <c r="D197" s="171" t="s">
        <v>111</v>
      </c>
      <c r="E197" s="172" t="s">
        <v>518</v>
      </c>
      <c r="F197" s="173" t="s">
        <v>519</v>
      </c>
      <c r="G197" s="174" t="s">
        <v>129</v>
      </c>
      <c r="H197" s="175">
        <v>1</v>
      </c>
      <c r="I197" s="176"/>
      <c r="J197" s="177">
        <f>ROUND(I197*H197,2)</f>
        <v>0</v>
      </c>
      <c r="K197" s="173" t="s">
        <v>115</v>
      </c>
      <c r="L197" s="37"/>
      <c r="M197" s="178" t="s">
        <v>5</v>
      </c>
      <c r="N197" s="179" t="s">
        <v>41</v>
      </c>
      <c r="O197" s="38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AR197" s="20" t="s">
        <v>116</v>
      </c>
      <c r="AT197" s="20" t="s">
        <v>111</v>
      </c>
      <c r="AU197" s="20" t="s">
        <v>76</v>
      </c>
      <c r="AY197" s="20" t="s">
        <v>110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20" t="s">
        <v>74</v>
      </c>
      <c r="BK197" s="182">
        <f>ROUND(I197*H197,2)</f>
        <v>0</v>
      </c>
      <c r="BL197" s="20" t="s">
        <v>116</v>
      </c>
      <c r="BM197" s="20" t="s">
        <v>640</v>
      </c>
    </row>
    <row r="198" spans="2:65" s="1" customFormat="1" ht="114.75" customHeight="1">
      <c r="B198" s="170"/>
      <c r="C198" s="183" t="s">
        <v>196</v>
      </c>
      <c r="D198" s="183" t="s">
        <v>117</v>
      </c>
      <c r="E198" s="184" t="s">
        <v>641</v>
      </c>
      <c r="F198" s="185" t="s">
        <v>642</v>
      </c>
      <c r="G198" s="186" t="s">
        <v>129</v>
      </c>
      <c r="H198" s="187">
        <v>1</v>
      </c>
      <c r="I198" s="188"/>
      <c r="J198" s="189">
        <f>ROUND(I198*H198,2)</f>
        <v>0</v>
      </c>
      <c r="K198" s="185" t="s">
        <v>155</v>
      </c>
      <c r="L198" s="190"/>
      <c r="M198" s="191" t="s">
        <v>5</v>
      </c>
      <c r="N198" s="192" t="s">
        <v>41</v>
      </c>
      <c r="O198" s="38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AR198" s="20" t="s">
        <v>118</v>
      </c>
      <c r="AT198" s="20" t="s">
        <v>117</v>
      </c>
      <c r="AU198" s="20" t="s">
        <v>76</v>
      </c>
      <c r="AY198" s="20" t="s">
        <v>110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20" t="s">
        <v>74</v>
      </c>
      <c r="BK198" s="182">
        <f>ROUND(I198*H198,2)</f>
        <v>0</v>
      </c>
      <c r="BL198" s="20" t="s">
        <v>116</v>
      </c>
      <c r="BM198" s="20" t="s">
        <v>202</v>
      </c>
    </row>
    <row r="199" spans="2:65" s="1" customFormat="1" ht="27">
      <c r="B199" s="37"/>
      <c r="D199" s="193" t="s">
        <v>125</v>
      </c>
      <c r="F199" s="194" t="s">
        <v>369</v>
      </c>
      <c r="I199" s="145"/>
      <c r="L199" s="37"/>
      <c r="M199" s="195"/>
      <c r="N199" s="38"/>
      <c r="O199" s="38"/>
      <c r="P199" s="38"/>
      <c r="Q199" s="38"/>
      <c r="R199" s="38"/>
      <c r="S199" s="38"/>
      <c r="T199" s="66"/>
      <c r="AT199" s="20" t="s">
        <v>125</v>
      </c>
      <c r="AU199" s="20" t="s">
        <v>76</v>
      </c>
    </row>
    <row r="200" spans="2:65" s="1" customFormat="1" ht="16.5" customHeight="1">
      <c r="B200" s="170"/>
      <c r="C200" s="171" t="s">
        <v>197</v>
      </c>
      <c r="D200" s="171" t="s">
        <v>111</v>
      </c>
      <c r="E200" s="172" t="s">
        <v>543</v>
      </c>
      <c r="F200" s="173" t="s">
        <v>544</v>
      </c>
      <c r="G200" s="174" t="s">
        <v>129</v>
      </c>
      <c r="H200" s="175">
        <v>1</v>
      </c>
      <c r="I200" s="176"/>
      <c r="J200" s="177">
        <f>ROUND(I200*H200,2)</f>
        <v>0</v>
      </c>
      <c r="K200" s="173" t="s">
        <v>115</v>
      </c>
      <c r="L200" s="37"/>
      <c r="M200" s="178" t="s">
        <v>5</v>
      </c>
      <c r="N200" s="179" t="s">
        <v>41</v>
      </c>
      <c r="O200" s="38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AR200" s="20" t="s">
        <v>116</v>
      </c>
      <c r="AT200" s="20" t="s">
        <v>111</v>
      </c>
      <c r="AU200" s="20" t="s">
        <v>76</v>
      </c>
      <c r="AY200" s="20" t="s">
        <v>110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20" t="s">
        <v>74</v>
      </c>
      <c r="BK200" s="182">
        <f>ROUND(I200*H200,2)</f>
        <v>0</v>
      </c>
      <c r="BL200" s="20" t="s">
        <v>116</v>
      </c>
      <c r="BM200" s="20" t="s">
        <v>643</v>
      </c>
    </row>
    <row r="201" spans="2:65" s="1" customFormat="1" ht="38.25" customHeight="1">
      <c r="B201" s="170"/>
      <c r="C201" s="183" t="s">
        <v>198</v>
      </c>
      <c r="D201" s="183" t="s">
        <v>117</v>
      </c>
      <c r="E201" s="184" t="s">
        <v>546</v>
      </c>
      <c r="F201" s="185" t="s">
        <v>547</v>
      </c>
      <c r="G201" s="186" t="s">
        <v>129</v>
      </c>
      <c r="H201" s="187">
        <v>1</v>
      </c>
      <c r="I201" s="188"/>
      <c r="J201" s="189">
        <f>ROUND(I201*H201,2)</f>
        <v>0</v>
      </c>
      <c r="K201" s="185" t="s">
        <v>155</v>
      </c>
      <c r="L201" s="190"/>
      <c r="M201" s="191" t="s">
        <v>5</v>
      </c>
      <c r="N201" s="192" t="s">
        <v>41</v>
      </c>
      <c r="O201" s="38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AR201" s="20" t="s">
        <v>118</v>
      </c>
      <c r="AT201" s="20" t="s">
        <v>117</v>
      </c>
      <c r="AU201" s="20" t="s">
        <v>76</v>
      </c>
      <c r="AY201" s="20" t="s">
        <v>110</v>
      </c>
      <c r="BE201" s="182">
        <f>IF(N201="základní",J201,0)</f>
        <v>0</v>
      </c>
      <c r="BF201" s="182">
        <f>IF(N201="snížená",J201,0)</f>
        <v>0</v>
      </c>
      <c r="BG201" s="182">
        <f>IF(N201="zákl. přenesená",J201,0)</f>
        <v>0</v>
      </c>
      <c r="BH201" s="182">
        <f>IF(N201="sníž. přenesená",J201,0)</f>
        <v>0</v>
      </c>
      <c r="BI201" s="182">
        <f>IF(N201="nulová",J201,0)</f>
        <v>0</v>
      </c>
      <c r="BJ201" s="20" t="s">
        <v>74</v>
      </c>
      <c r="BK201" s="182">
        <f>ROUND(I201*H201,2)</f>
        <v>0</v>
      </c>
      <c r="BL201" s="20" t="s">
        <v>116</v>
      </c>
      <c r="BM201" s="20" t="s">
        <v>204</v>
      </c>
    </row>
    <row r="202" spans="2:65" s="1" customFormat="1" ht="27">
      <c r="B202" s="37"/>
      <c r="D202" s="193" t="s">
        <v>125</v>
      </c>
      <c r="F202" s="194" t="s">
        <v>369</v>
      </c>
      <c r="I202" s="145"/>
      <c r="L202" s="37"/>
      <c r="M202" s="195"/>
      <c r="N202" s="38"/>
      <c r="O202" s="38"/>
      <c r="P202" s="38"/>
      <c r="Q202" s="38"/>
      <c r="R202" s="38"/>
      <c r="S202" s="38"/>
      <c r="T202" s="66"/>
      <c r="AT202" s="20" t="s">
        <v>125</v>
      </c>
      <c r="AU202" s="20" t="s">
        <v>76</v>
      </c>
    </row>
    <row r="203" spans="2:65" s="1" customFormat="1" ht="16.5" customHeight="1">
      <c r="B203" s="170"/>
      <c r="C203" s="171" t="s">
        <v>199</v>
      </c>
      <c r="D203" s="171" t="s">
        <v>111</v>
      </c>
      <c r="E203" s="172" t="s">
        <v>523</v>
      </c>
      <c r="F203" s="173" t="s">
        <v>524</v>
      </c>
      <c r="G203" s="174" t="s">
        <v>129</v>
      </c>
      <c r="H203" s="175">
        <v>2</v>
      </c>
      <c r="I203" s="176"/>
      <c r="J203" s="177">
        <f>ROUND(I203*H203,2)</f>
        <v>0</v>
      </c>
      <c r="K203" s="173" t="s">
        <v>155</v>
      </c>
      <c r="L203" s="37"/>
      <c r="M203" s="178" t="s">
        <v>5</v>
      </c>
      <c r="N203" s="179" t="s">
        <v>41</v>
      </c>
      <c r="O203" s="38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AR203" s="20" t="s">
        <v>116</v>
      </c>
      <c r="AT203" s="20" t="s">
        <v>111</v>
      </c>
      <c r="AU203" s="20" t="s">
        <v>76</v>
      </c>
      <c r="AY203" s="20" t="s">
        <v>110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20" t="s">
        <v>74</v>
      </c>
      <c r="BK203" s="182">
        <f>ROUND(I203*H203,2)</f>
        <v>0</v>
      </c>
      <c r="BL203" s="20" t="s">
        <v>116</v>
      </c>
      <c r="BM203" s="20" t="s">
        <v>644</v>
      </c>
    </row>
    <row r="204" spans="2:65" s="1" customFormat="1" ht="38.25" customHeight="1">
      <c r="B204" s="170"/>
      <c r="C204" s="183" t="s">
        <v>200</v>
      </c>
      <c r="D204" s="183" t="s">
        <v>117</v>
      </c>
      <c r="E204" s="184" t="s">
        <v>526</v>
      </c>
      <c r="F204" s="185" t="s">
        <v>477</v>
      </c>
      <c r="G204" s="186" t="s">
        <v>129</v>
      </c>
      <c r="H204" s="187">
        <v>1</v>
      </c>
      <c r="I204" s="188"/>
      <c r="J204" s="189">
        <f>ROUND(I204*H204,2)</f>
        <v>0</v>
      </c>
      <c r="K204" s="185" t="s">
        <v>155</v>
      </c>
      <c r="L204" s="190"/>
      <c r="M204" s="191" t="s">
        <v>5</v>
      </c>
      <c r="N204" s="192" t="s">
        <v>41</v>
      </c>
      <c r="O204" s="38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20" t="s">
        <v>118</v>
      </c>
      <c r="AT204" s="20" t="s">
        <v>117</v>
      </c>
      <c r="AU204" s="20" t="s">
        <v>76</v>
      </c>
      <c r="AY204" s="20" t="s">
        <v>110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20" t="s">
        <v>74</v>
      </c>
      <c r="BK204" s="182">
        <f>ROUND(I204*H204,2)</f>
        <v>0</v>
      </c>
      <c r="BL204" s="20" t="s">
        <v>116</v>
      </c>
      <c r="BM204" s="20" t="s">
        <v>206</v>
      </c>
    </row>
    <row r="205" spans="2:65" s="1" customFormat="1" ht="27">
      <c r="B205" s="37"/>
      <c r="D205" s="193" t="s">
        <v>125</v>
      </c>
      <c r="F205" s="194" t="s">
        <v>369</v>
      </c>
      <c r="I205" s="145"/>
      <c r="L205" s="37"/>
      <c r="M205" s="195"/>
      <c r="N205" s="38"/>
      <c r="O205" s="38"/>
      <c r="P205" s="38"/>
      <c r="Q205" s="38"/>
      <c r="R205" s="38"/>
      <c r="S205" s="38"/>
      <c r="T205" s="66"/>
      <c r="AT205" s="20" t="s">
        <v>125</v>
      </c>
      <c r="AU205" s="20" t="s">
        <v>76</v>
      </c>
    </row>
    <row r="206" spans="2:65" s="1" customFormat="1" ht="38.25" customHeight="1">
      <c r="B206" s="170"/>
      <c r="C206" s="183" t="s">
        <v>201</v>
      </c>
      <c r="D206" s="183" t="s">
        <v>117</v>
      </c>
      <c r="E206" s="184" t="s">
        <v>527</v>
      </c>
      <c r="F206" s="185" t="s">
        <v>478</v>
      </c>
      <c r="G206" s="186" t="s">
        <v>129</v>
      </c>
      <c r="H206" s="187">
        <v>1</v>
      </c>
      <c r="I206" s="188"/>
      <c r="J206" s="189">
        <f>ROUND(I206*H206,2)</f>
        <v>0</v>
      </c>
      <c r="K206" s="185" t="s">
        <v>155</v>
      </c>
      <c r="L206" s="190"/>
      <c r="M206" s="191" t="s">
        <v>5</v>
      </c>
      <c r="N206" s="192" t="s">
        <v>41</v>
      </c>
      <c r="O206" s="38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AR206" s="20" t="s">
        <v>118</v>
      </c>
      <c r="AT206" s="20" t="s">
        <v>117</v>
      </c>
      <c r="AU206" s="20" t="s">
        <v>76</v>
      </c>
      <c r="AY206" s="20" t="s">
        <v>110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0" t="s">
        <v>74</v>
      </c>
      <c r="BK206" s="182">
        <f>ROUND(I206*H206,2)</f>
        <v>0</v>
      </c>
      <c r="BL206" s="20" t="s">
        <v>116</v>
      </c>
      <c r="BM206" s="20" t="s">
        <v>208</v>
      </c>
    </row>
    <row r="207" spans="2:65" s="1" customFormat="1" ht="27">
      <c r="B207" s="37"/>
      <c r="D207" s="193" t="s">
        <v>125</v>
      </c>
      <c r="F207" s="194" t="s">
        <v>369</v>
      </c>
      <c r="I207" s="145"/>
      <c r="L207" s="37"/>
      <c r="M207" s="195"/>
      <c r="N207" s="38"/>
      <c r="O207" s="38"/>
      <c r="P207" s="38"/>
      <c r="Q207" s="38"/>
      <c r="R207" s="38"/>
      <c r="S207" s="38"/>
      <c r="T207" s="66"/>
      <c r="AT207" s="20" t="s">
        <v>125</v>
      </c>
      <c r="AU207" s="20" t="s">
        <v>76</v>
      </c>
    </row>
    <row r="208" spans="2:65" s="1" customFormat="1" ht="16.5" customHeight="1">
      <c r="B208" s="170"/>
      <c r="C208" s="171" t="s">
        <v>202</v>
      </c>
      <c r="D208" s="171" t="s">
        <v>111</v>
      </c>
      <c r="E208" s="172" t="s">
        <v>613</v>
      </c>
      <c r="F208" s="173" t="s">
        <v>614</v>
      </c>
      <c r="G208" s="174" t="s">
        <v>129</v>
      </c>
      <c r="H208" s="175">
        <v>4</v>
      </c>
      <c r="I208" s="176"/>
      <c r="J208" s="177">
        <f>ROUND(I208*H208,2)</f>
        <v>0</v>
      </c>
      <c r="K208" s="173" t="s">
        <v>155</v>
      </c>
      <c r="L208" s="37"/>
      <c r="M208" s="178" t="s">
        <v>5</v>
      </c>
      <c r="N208" s="179" t="s">
        <v>41</v>
      </c>
      <c r="O208" s="38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20" t="s">
        <v>116</v>
      </c>
      <c r="AT208" s="20" t="s">
        <v>111</v>
      </c>
      <c r="AU208" s="20" t="s">
        <v>76</v>
      </c>
      <c r="AY208" s="20" t="s">
        <v>110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0" t="s">
        <v>74</v>
      </c>
      <c r="BK208" s="182">
        <f>ROUND(I208*H208,2)</f>
        <v>0</v>
      </c>
      <c r="BL208" s="20" t="s">
        <v>116</v>
      </c>
      <c r="BM208" s="20" t="s">
        <v>645</v>
      </c>
    </row>
    <row r="209" spans="2:65" s="1" customFormat="1" ht="16.5" customHeight="1">
      <c r="B209" s="170"/>
      <c r="C209" s="183" t="s">
        <v>203</v>
      </c>
      <c r="D209" s="183" t="s">
        <v>117</v>
      </c>
      <c r="E209" s="184" t="s">
        <v>646</v>
      </c>
      <c r="F209" s="185" t="s">
        <v>647</v>
      </c>
      <c r="G209" s="186" t="s">
        <v>129</v>
      </c>
      <c r="H209" s="187">
        <v>4</v>
      </c>
      <c r="I209" s="188"/>
      <c r="J209" s="189">
        <f>ROUND(I209*H209,2)</f>
        <v>0</v>
      </c>
      <c r="K209" s="185" t="s">
        <v>155</v>
      </c>
      <c r="L209" s="190"/>
      <c r="M209" s="191" t="s">
        <v>5</v>
      </c>
      <c r="N209" s="192" t="s">
        <v>41</v>
      </c>
      <c r="O209" s="3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AR209" s="20" t="s">
        <v>118</v>
      </c>
      <c r="AT209" s="20" t="s">
        <v>117</v>
      </c>
      <c r="AU209" s="20" t="s">
        <v>76</v>
      </c>
      <c r="AY209" s="20" t="s">
        <v>110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20" t="s">
        <v>74</v>
      </c>
      <c r="BK209" s="182">
        <f>ROUND(I209*H209,2)</f>
        <v>0</v>
      </c>
      <c r="BL209" s="20" t="s">
        <v>116</v>
      </c>
      <c r="BM209" s="20" t="s">
        <v>210</v>
      </c>
    </row>
    <row r="210" spans="2:65" s="1" customFormat="1" ht="27">
      <c r="B210" s="37"/>
      <c r="D210" s="193" t="s">
        <v>125</v>
      </c>
      <c r="F210" s="194" t="s">
        <v>369</v>
      </c>
      <c r="I210" s="145"/>
      <c r="L210" s="37"/>
      <c r="M210" s="195"/>
      <c r="N210" s="38"/>
      <c r="O210" s="38"/>
      <c r="P210" s="38"/>
      <c r="Q210" s="38"/>
      <c r="R210" s="38"/>
      <c r="S210" s="38"/>
      <c r="T210" s="66"/>
      <c r="AT210" s="20" t="s">
        <v>125</v>
      </c>
      <c r="AU210" s="20" t="s">
        <v>76</v>
      </c>
    </row>
    <row r="211" spans="2:65" s="1" customFormat="1" ht="16.5" customHeight="1">
      <c r="B211" s="170"/>
      <c r="C211" s="171" t="s">
        <v>204</v>
      </c>
      <c r="D211" s="171" t="s">
        <v>111</v>
      </c>
      <c r="E211" s="172" t="s">
        <v>187</v>
      </c>
      <c r="F211" s="173" t="s">
        <v>648</v>
      </c>
      <c r="G211" s="174" t="s">
        <v>129</v>
      </c>
      <c r="H211" s="175">
        <v>1</v>
      </c>
      <c r="I211" s="176"/>
      <c r="J211" s="177">
        <f>ROUND(I211*H211,2)</f>
        <v>0</v>
      </c>
      <c r="K211" s="173" t="s">
        <v>115</v>
      </c>
      <c r="L211" s="37"/>
      <c r="M211" s="178" t="s">
        <v>5</v>
      </c>
      <c r="N211" s="179" t="s">
        <v>41</v>
      </c>
      <c r="O211" s="3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AR211" s="20" t="s">
        <v>116</v>
      </c>
      <c r="AT211" s="20" t="s">
        <v>111</v>
      </c>
      <c r="AU211" s="20" t="s">
        <v>76</v>
      </c>
      <c r="AY211" s="20" t="s">
        <v>110</v>
      </c>
      <c r="BE211" s="182">
        <f>IF(N211="základní",J211,0)</f>
        <v>0</v>
      </c>
      <c r="BF211" s="182">
        <f>IF(N211="snížená",J211,0)</f>
        <v>0</v>
      </c>
      <c r="BG211" s="182">
        <f>IF(N211="zákl. přenesená",J211,0)</f>
        <v>0</v>
      </c>
      <c r="BH211" s="182">
        <f>IF(N211="sníž. přenesená",J211,0)</f>
        <v>0</v>
      </c>
      <c r="BI211" s="182">
        <f>IF(N211="nulová",J211,0)</f>
        <v>0</v>
      </c>
      <c r="BJ211" s="20" t="s">
        <v>74</v>
      </c>
      <c r="BK211" s="182">
        <f>ROUND(I211*H211,2)</f>
        <v>0</v>
      </c>
      <c r="BL211" s="20" t="s">
        <v>116</v>
      </c>
      <c r="BM211" s="20" t="s">
        <v>649</v>
      </c>
    </row>
    <row r="212" spans="2:65" s="1" customFormat="1" ht="25.5" customHeight="1">
      <c r="B212" s="170"/>
      <c r="C212" s="183" t="s">
        <v>205</v>
      </c>
      <c r="D212" s="183" t="s">
        <v>117</v>
      </c>
      <c r="E212" s="184" t="s">
        <v>650</v>
      </c>
      <c r="F212" s="185" t="s">
        <v>651</v>
      </c>
      <c r="G212" s="186" t="s">
        <v>129</v>
      </c>
      <c r="H212" s="187">
        <v>1</v>
      </c>
      <c r="I212" s="188"/>
      <c r="J212" s="189">
        <f>ROUND(I212*H212,2)</f>
        <v>0</v>
      </c>
      <c r="K212" s="185" t="s">
        <v>155</v>
      </c>
      <c r="L212" s="190"/>
      <c r="M212" s="191" t="s">
        <v>5</v>
      </c>
      <c r="N212" s="192" t="s">
        <v>41</v>
      </c>
      <c r="O212" s="38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AR212" s="20" t="s">
        <v>118</v>
      </c>
      <c r="AT212" s="20" t="s">
        <v>117</v>
      </c>
      <c r="AU212" s="20" t="s">
        <v>76</v>
      </c>
      <c r="AY212" s="20" t="s">
        <v>110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20" t="s">
        <v>74</v>
      </c>
      <c r="BK212" s="182">
        <f>ROUND(I212*H212,2)</f>
        <v>0</v>
      </c>
      <c r="BL212" s="20" t="s">
        <v>116</v>
      </c>
      <c r="BM212" s="20" t="s">
        <v>212</v>
      </c>
    </row>
    <row r="213" spans="2:65" s="1" customFormat="1" ht="27">
      <c r="B213" s="37"/>
      <c r="D213" s="193" t="s">
        <v>125</v>
      </c>
      <c r="F213" s="194" t="s">
        <v>369</v>
      </c>
      <c r="I213" s="145"/>
      <c r="L213" s="37"/>
      <c r="M213" s="195"/>
      <c r="N213" s="38"/>
      <c r="O213" s="38"/>
      <c r="P213" s="38"/>
      <c r="Q213" s="38"/>
      <c r="R213" s="38"/>
      <c r="S213" s="38"/>
      <c r="T213" s="66"/>
      <c r="AT213" s="20" t="s">
        <v>125</v>
      </c>
      <c r="AU213" s="20" t="s">
        <v>76</v>
      </c>
    </row>
    <row r="214" spans="2:65" s="1" customFormat="1" ht="16.5" customHeight="1">
      <c r="B214" s="170"/>
      <c r="C214" s="171" t="s">
        <v>206</v>
      </c>
      <c r="D214" s="171" t="s">
        <v>111</v>
      </c>
      <c r="E214" s="172" t="s">
        <v>548</v>
      </c>
      <c r="F214" s="173" t="s">
        <v>549</v>
      </c>
      <c r="G214" s="174" t="s">
        <v>129</v>
      </c>
      <c r="H214" s="175">
        <v>1</v>
      </c>
      <c r="I214" s="176"/>
      <c r="J214" s="177">
        <f>ROUND(I214*H214,2)</f>
        <v>0</v>
      </c>
      <c r="K214" s="173" t="s">
        <v>155</v>
      </c>
      <c r="L214" s="37"/>
      <c r="M214" s="178" t="s">
        <v>5</v>
      </c>
      <c r="N214" s="179" t="s">
        <v>41</v>
      </c>
      <c r="O214" s="38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0" t="s">
        <v>116</v>
      </c>
      <c r="AT214" s="20" t="s">
        <v>111</v>
      </c>
      <c r="AU214" s="20" t="s">
        <v>76</v>
      </c>
      <c r="AY214" s="20" t="s">
        <v>110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0" t="s">
        <v>74</v>
      </c>
      <c r="BK214" s="182">
        <f>ROUND(I214*H214,2)</f>
        <v>0</v>
      </c>
      <c r="BL214" s="20" t="s">
        <v>116</v>
      </c>
      <c r="BM214" s="20" t="s">
        <v>652</v>
      </c>
    </row>
    <row r="215" spans="2:65" s="1" customFormat="1" ht="25.5" customHeight="1">
      <c r="B215" s="170"/>
      <c r="C215" s="183" t="s">
        <v>207</v>
      </c>
      <c r="D215" s="183" t="s">
        <v>117</v>
      </c>
      <c r="E215" s="184" t="s">
        <v>551</v>
      </c>
      <c r="F215" s="185" t="s">
        <v>552</v>
      </c>
      <c r="G215" s="186" t="s">
        <v>129</v>
      </c>
      <c r="H215" s="187">
        <v>1</v>
      </c>
      <c r="I215" s="188"/>
      <c r="J215" s="189">
        <f>ROUND(I215*H215,2)</f>
        <v>0</v>
      </c>
      <c r="K215" s="185" t="s">
        <v>155</v>
      </c>
      <c r="L215" s="190"/>
      <c r="M215" s="191" t="s">
        <v>5</v>
      </c>
      <c r="N215" s="192" t="s">
        <v>41</v>
      </c>
      <c r="O215" s="3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AR215" s="20" t="s">
        <v>118</v>
      </c>
      <c r="AT215" s="20" t="s">
        <v>117</v>
      </c>
      <c r="AU215" s="20" t="s">
        <v>76</v>
      </c>
      <c r="AY215" s="20" t="s">
        <v>110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20" t="s">
        <v>74</v>
      </c>
      <c r="BK215" s="182">
        <f>ROUND(I215*H215,2)</f>
        <v>0</v>
      </c>
      <c r="BL215" s="20" t="s">
        <v>116</v>
      </c>
      <c r="BM215" s="20" t="s">
        <v>214</v>
      </c>
    </row>
    <row r="216" spans="2:65" s="1" customFormat="1" ht="27">
      <c r="B216" s="37"/>
      <c r="D216" s="193" t="s">
        <v>125</v>
      </c>
      <c r="F216" s="194" t="s">
        <v>369</v>
      </c>
      <c r="I216" s="145"/>
      <c r="L216" s="37"/>
      <c r="M216" s="195"/>
      <c r="N216" s="38"/>
      <c r="O216" s="38"/>
      <c r="P216" s="38"/>
      <c r="Q216" s="38"/>
      <c r="R216" s="38"/>
      <c r="S216" s="38"/>
      <c r="T216" s="66"/>
      <c r="AT216" s="20" t="s">
        <v>125</v>
      </c>
      <c r="AU216" s="20" t="s">
        <v>76</v>
      </c>
    </row>
    <row r="217" spans="2:65" s="1" customFormat="1" ht="25.5" customHeight="1">
      <c r="B217" s="170"/>
      <c r="C217" s="171" t="s">
        <v>208</v>
      </c>
      <c r="D217" s="171" t="s">
        <v>111</v>
      </c>
      <c r="E217" s="172" t="s">
        <v>553</v>
      </c>
      <c r="F217" s="173" t="s">
        <v>554</v>
      </c>
      <c r="G217" s="174" t="s">
        <v>129</v>
      </c>
      <c r="H217" s="175">
        <v>1</v>
      </c>
      <c r="I217" s="176"/>
      <c r="J217" s="177">
        <f>ROUND(I217*H217,2)</f>
        <v>0</v>
      </c>
      <c r="K217" s="173" t="s">
        <v>115</v>
      </c>
      <c r="L217" s="37"/>
      <c r="M217" s="178" t="s">
        <v>5</v>
      </c>
      <c r="N217" s="179" t="s">
        <v>41</v>
      </c>
      <c r="O217" s="38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20" t="s">
        <v>116</v>
      </c>
      <c r="AT217" s="20" t="s">
        <v>111</v>
      </c>
      <c r="AU217" s="20" t="s">
        <v>76</v>
      </c>
      <c r="AY217" s="20" t="s">
        <v>110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0" t="s">
        <v>74</v>
      </c>
      <c r="BK217" s="182">
        <f>ROUND(I217*H217,2)</f>
        <v>0</v>
      </c>
      <c r="BL217" s="20" t="s">
        <v>116</v>
      </c>
      <c r="BM217" s="20" t="s">
        <v>653</v>
      </c>
    </row>
    <row r="218" spans="2:65" s="1" customFormat="1" ht="25.5" customHeight="1">
      <c r="B218" s="170"/>
      <c r="C218" s="183" t="s">
        <v>209</v>
      </c>
      <c r="D218" s="183" t="s">
        <v>117</v>
      </c>
      <c r="E218" s="184" t="s">
        <v>556</v>
      </c>
      <c r="F218" s="185" t="s">
        <v>557</v>
      </c>
      <c r="G218" s="186" t="s">
        <v>129</v>
      </c>
      <c r="H218" s="187">
        <v>1</v>
      </c>
      <c r="I218" s="188"/>
      <c r="J218" s="189">
        <f>ROUND(I218*H218,2)</f>
        <v>0</v>
      </c>
      <c r="K218" s="185" t="s">
        <v>155</v>
      </c>
      <c r="L218" s="190"/>
      <c r="M218" s="191" t="s">
        <v>5</v>
      </c>
      <c r="N218" s="192" t="s">
        <v>41</v>
      </c>
      <c r="O218" s="38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20" t="s">
        <v>118</v>
      </c>
      <c r="AT218" s="20" t="s">
        <v>117</v>
      </c>
      <c r="AU218" s="20" t="s">
        <v>76</v>
      </c>
      <c r="AY218" s="20" t="s">
        <v>110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20" t="s">
        <v>74</v>
      </c>
      <c r="BK218" s="182">
        <f>ROUND(I218*H218,2)</f>
        <v>0</v>
      </c>
      <c r="BL218" s="20" t="s">
        <v>116</v>
      </c>
      <c r="BM218" s="20" t="s">
        <v>216</v>
      </c>
    </row>
    <row r="219" spans="2:65" s="1" customFormat="1" ht="27">
      <c r="B219" s="37"/>
      <c r="D219" s="193" t="s">
        <v>125</v>
      </c>
      <c r="F219" s="194" t="s">
        <v>369</v>
      </c>
      <c r="I219" s="145"/>
      <c r="L219" s="37"/>
      <c r="M219" s="195"/>
      <c r="N219" s="38"/>
      <c r="O219" s="38"/>
      <c r="P219" s="38"/>
      <c r="Q219" s="38"/>
      <c r="R219" s="38"/>
      <c r="S219" s="38"/>
      <c r="T219" s="66"/>
      <c r="AT219" s="20" t="s">
        <v>125</v>
      </c>
      <c r="AU219" s="20" t="s">
        <v>76</v>
      </c>
    </row>
    <row r="220" spans="2:65" s="1" customFormat="1" ht="25.5" customHeight="1">
      <c r="B220" s="170"/>
      <c r="C220" s="171" t="s">
        <v>210</v>
      </c>
      <c r="D220" s="171" t="s">
        <v>111</v>
      </c>
      <c r="E220" s="172" t="s">
        <v>558</v>
      </c>
      <c r="F220" s="173" t="s">
        <v>559</v>
      </c>
      <c r="G220" s="174" t="s">
        <v>129</v>
      </c>
      <c r="H220" s="175">
        <v>4</v>
      </c>
      <c r="I220" s="176"/>
      <c r="J220" s="177">
        <f>ROUND(I220*H220,2)</f>
        <v>0</v>
      </c>
      <c r="K220" s="173" t="s">
        <v>155</v>
      </c>
      <c r="L220" s="37"/>
      <c r="M220" s="178" t="s">
        <v>5</v>
      </c>
      <c r="N220" s="179" t="s">
        <v>41</v>
      </c>
      <c r="O220" s="38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20" t="s">
        <v>116</v>
      </c>
      <c r="AT220" s="20" t="s">
        <v>111</v>
      </c>
      <c r="AU220" s="20" t="s">
        <v>76</v>
      </c>
      <c r="AY220" s="20" t="s">
        <v>110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20" t="s">
        <v>74</v>
      </c>
      <c r="BK220" s="182">
        <f>ROUND(I220*H220,2)</f>
        <v>0</v>
      </c>
      <c r="BL220" s="20" t="s">
        <v>116</v>
      </c>
      <c r="BM220" s="20" t="s">
        <v>654</v>
      </c>
    </row>
    <row r="221" spans="2:65" s="1" customFormat="1" ht="16.5" customHeight="1">
      <c r="B221" s="170"/>
      <c r="C221" s="183" t="s">
        <v>211</v>
      </c>
      <c r="D221" s="183" t="s">
        <v>117</v>
      </c>
      <c r="E221" s="184" t="s">
        <v>561</v>
      </c>
      <c r="F221" s="185" t="s">
        <v>562</v>
      </c>
      <c r="G221" s="186" t="s">
        <v>129</v>
      </c>
      <c r="H221" s="187">
        <v>4</v>
      </c>
      <c r="I221" s="188"/>
      <c r="J221" s="189">
        <f>ROUND(I221*H221,2)</f>
        <v>0</v>
      </c>
      <c r="K221" s="185" t="s">
        <v>155</v>
      </c>
      <c r="L221" s="190"/>
      <c r="M221" s="191" t="s">
        <v>5</v>
      </c>
      <c r="N221" s="192" t="s">
        <v>41</v>
      </c>
      <c r="O221" s="38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AR221" s="20" t="s">
        <v>118</v>
      </c>
      <c r="AT221" s="20" t="s">
        <v>117</v>
      </c>
      <c r="AU221" s="20" t="s">
        <v>76</v>
      </c>
      <c r="AY221" s="20" t="s">
        <v>110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20" t="s">
        <v>74</v>
      </c>
      <c r="BK221" s="182">
        <f>ROUND(I221*H221,2)</f>
        <v>0</v>
      </c>
      <c r="BL221" s="20" t="s">
        <v>116</v>
      </c>
      <c r="BM221" s="20" t="s">
        <v>218</v>
      </c>
    </row>
    <row r="222" spans="2:65" s="1" customFormat="1" ht="27">
      <c r="B222" s="37"/>
      <c r="D222" s="193" t="s">
        <v>125</v>
      </c>
      <c r="F222" s="194" t="s">
        <v>369</v>
      </c>
      <c r="I222" s="145"/>
      <c r="L222" s="37"/>
      <c r="M222" s="195"/>
      <c r="N222" s="38"/>
      <c r="O222" s="38"/>
      <c r="P222" s="38"/>
      <c r="Q222" s="38"/>
      <c r="R222" s="38"/>
      <c r="S222" s="38"/>
      <c r="T222" s="66"/>
      <c r="AT222" s="20" t="s">
        <v>125</v>
      </c>
      <c r="AU222" s="20" t="s">
        <v>76</v>
      </c>
    </row>
    <row r="223" spans="2:65" s="1" customFormat="1" ht="16.5" customHeight="1">
      <c r="B223" s="170"/>
      <c r="C223" s="171" t="s">
        <v>212</v>
      </c>
      <c r="D223" s="171" t="s">
        <v>111</v>
      </c>
      <c r="E223" s="172" t="s">
        <v>563</v>
      </c>
      <c r="F223" s="173" t="s">
        <v>564</v>
      </c>
      <c r="G223" s="174" t="s">
        <v>129</v>
      </c>
      <c r="H223" s="175">
        <v>4</v>
      </c>
      <c r="I223" s="176"/>
      <c r="J223" s="177">
        <f>ROUND(I223*H223,2)</f>
        <v>0</v>
      </c>
      <c r="K223" s="173" t="s">
        <v>115</v>
      </c>
      <c r="L223" s="37"/>
      <c r="M223" s="178" t="s">
        <v>5</v>
      </c>
      <c r="N223" s="179" t="s">
        <v>41</v>
      </c>
      <c r="O223" s="38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20" t="s">
        <v>116</v>
      </c>
      <c r="AT223" s="20" t="s">
        <v>111</v>
      </c>
      <c r="AU223" s="20" t="s">
        <v>76</v>
      </c>
      <c r="AY223" s="20" t="s">
        <v>110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20" t="s">
        <v>74</v>
      </c>
      <c r="BK223" s="182">
        <f>ROUND(I223*H223,2)</f>
        <v>0</v>
      </c>
      <c r="BL223" s="20" t="s">
        <v>116</v>
      </c>
      <c r="BM223" s="20" t="s">
        <v>655</v>
      </c>
    </row>
    <row r="224" spans="2:65" s="1" customFormat="1" ht="25.5" customHeight="1">
      <c r="B224" s="170"/>
      <c r="C224" s="171" t="s">
        <v>213</v>
      </c>
      <c r="D224" s="171" t="s">
        <v>111</v>
      </c>
      <c r="E224" s="172" t="s">
        <v>566</v>
      </c>
      <c r="F224" s="173" t="s">
        <v>567</v>
      </c>
      <c r="G224" s="174" t="s">
        <v>129</v>
      </c>
      <c r="H224" s="175">
        <v>4</v>
      </c>
      <c r="I224" s="176"/>
      <c r="J224" s="177">
        <f>ROUND(I224*H224,2)</f>
        <v>0</v>
      </c>
      <c r="K224" s="173" t="s">
        <v>115</v>
      </c>
      <c r="L224" s="37"/>
      <c r="M224" s="178" t="s">
        <v>5</v>
      </c>
      <c r="N224" s="179" t="s">
        <v>41</v>
      </c>
      <c r="O224" s="38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AR224" s="20" t="s">
        <v>116</v>
      </c>
      <c r="AT224" s="20" t="s">
        <v>111</v>
      </c>
      <c r="AU224" s="20" t="s">
        <v>76</v>
      </c>
      <c r="AY224" s="20" t="s">
        <v>110</v>
      </c>
      <c r="BE224" s="182">
        <f>IF(N224="základní",J224,0)</f>
        <v>0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20" t="s">
        <v>74</v>
      </c>
      <c r="BK224" s="182">
        <f>ROUND(I224*H224,2)</f>
        <v>0</v>
      </c>
      <c r="BL224" s="20" t="s">
        <v>116</v>
      </c>
      <c r="BM224" s="20" t="s">
        <v>656</v>
      </c>
    </row>
    <row r="225" spans="2:65" s="1" customFormat="1" ht="25.5" customHeight="1">
      <c r="B225" s="170"/>
      <c r="C225" s="171" t="s">
        <v>214</v>
      </c>
      <c r="D225" s="171" t="s">
        <v>111</v>
      </c>
      <c r="E225" s="172" t="s">
        <v>569</v>
      </c>
      <c r="F225" s="173" t="s">
        <v>570</v>
      </c>
      <c r="G225" s="174" t="s">
        <v>129</v>
      </c>
      <c r="H225" s="175">
        <v>20</v>
      </c>
      <c r="I225" s="176"/>
      <c r="J225" s="177">
        <f>ROUND(I225*H225,2)</f>
        <v>0</v>
      </c>
      <c r="K225" s="173" t="s">
        <v>155</v>
      </c>
      <c r="L225" s="37"/>
      <c r="M225" s="178" t="s">
        <v>5</v>
      </c>
      <c r="N225" s="179" t="s">
        <v>41</v>
      </c>
      <c r="O225" s="38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20" t="s">
        <v>116</v>
      </c>
      <c r="AT225" s="20" t="s">
        <v>111</v>
      </c>
      <c r="AU225" s="20" t="s">
        <v>76</v>
      </c>
      <c r="AY225" s="20" t="s">
        <v>110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20" t="s">
        <v>74</v>
      </c>
      <c r="BK225" s="182">
        <f>ROUND(I225*H225,2)</f>
        <v>0</v>
      </c>
      <c r="BL225" s="20" t="s">
        <v>116</v>
      </c>
      <c r="BM225" s="20" t="s">
        <v>657</v>
      </c>
    </row>
    <row r="226" spans="2:65" s="1" customFormat="1" ht="25.5" customHeight="1">
      <c r="B226" s="170"/>
      <c r="C226" s="183" t="s">
        <v>215</v>
      </c>
      <c r="D226" s="183" t="s">
        <v>117</v>
      </c>
      <c r="E226" s="184" t="s">
        <v>572</v>
      </c>
      <c r="F226" s="185" t="s">
        <v>573</v>
      </c>
      <c r="G226" s="186" t="s">
        <v>129</v>
      </c>
      <c r="H226" s="187">
        <v>20</v>
      </c>
      <c r="I226" s="188"/>
      <c r="J226" s="189">
        <f>ROUND(I226*H226,2)</f>
        <v>0</v>
      </c>
      <c r="K226" s="185" t="s">
        <v>155</v>
      </c>
      <c r="L226" s="190"/>
      <c r="M226" s="191" t="s">
        <v>5</v>
      </c>
      <c r="N226" s="192" t="s">
        <v>41</v>
      </c>
      <c r="O226" s="38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AR226" s="20" t="s">
        <v>118</v>
      </c>
      <c r="AT226" s="20" t="s">
        <v>117</v>
      </c>
      <c r="AU226" s="20" t="s">
        <v>76</v>
      </c>
      <c r="AY226" s="20" t="s">
        <v>110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0" t="s">
        <v>74</v>
      </c>
      <c r="BK226" s="182">
        <f>ROUND(I226*H226,2)</f>
        <v>0</v>
      </c>
      <c r="BL226" s="20" t="s">
        <v>116</v>
      </c>
      <c r="BM226" s="20" t="s">
        <v>220</v>
      </c>
    </row>
    <row r="227" spans="2:65" s="1" customFormat="1" ht="27">
      <c r="B227" s="37"/>
      <c r="D227" s="193" t="s">
        <v>125</v>
      </c>
      <c r="F227" s="194" t="s">
        <v>369</v>
      </c>
      <c r="I227" s="145"/>
      <c r="L227" s="37"/>
      <c r="M227" s="195"/>
      <c r="N227" s="38"/>
      <c r="O227" s="38"/>
      <c r="P227" s="38"/>
      <c r="Q227" s="38"/>
      <c r="R227" s="38"/>
      <c r="S227" s="38"/>
      <c r="T227" s="66"/>
      <c r="AT227" s="20" t="s">
        <v>125</v>
      </c>
      <c r="AU227" s="20" t="s">
        <v>76</v>
      </c>
    </row>
    <row r="228" spans="2:65" s="1" customFormat="1" ht="25.5" customHeight="1">
      <c r="B228" s="170"/>
      <c r="C228" s="171" t="s">
        <v>216</v>
      </c>
      <c r="D228" s="171" t="s">
        <v>111</v>
      </c>
      <c r="E228" s="172" t="s">
        <v>574</v>
      </c>
      <c r="F228" s="173" t="s">
        <v>575</v>
      </c>
      <c r="G228" s="174" t="s">
        <v>129</v>
      </c>
      <c r="H228" s="175">
        <v>1</v>
      </c>
      <c r="I228" s="176"/>
      <c r="J228" s="177">
        <f>ROUND(I228*H228,2)</f>
        <v>0</v>
      </c>
      <c r="K228" s="173" t="s">
        <v>115</v>
      </c>
      <c r="L228" s="37"/>
      <c r="M228" s="178" t="s">
        <v>5</v>
      </c>
      <c r="N228" s="179" t="s">
        <v>41</v>
      </c>
      <c r="O228" s="38"/>
      <c r="P228" s="180">
        <f>O228*H228</f>
        <v>0</v>
      </c>
      <c r="Q228" s="180">
        <v>0</v>
      </c>
      <c r="R228" s="180">
        <f>Q228*H228</f>
        <v>0</v>
      </c>
      <c r="S228" s="180">
        <v>0</v>
      </c>
      <c r="T228" s="181">
        <f>S228*H228</f>
        <v>0</v>
      </c>
      <c r="AR228" s="20" t="s">
        <v>116</v>
      </c>
      <c r="AT228" s="20" t="s">
        <v>111</v>
      </c>
      <c r="AU228" s="20" t="s">
        <v>76</v>
      </c>
      <c r="AY228" s="20" t="s">
        <v>110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20" t="s">
        <v>74</v>
      </c>
      <c r="BK228" s="182">
        <f>ROUND(I228*H228,2)</f>
        <v>0</v>
      </c>
      <c r="BL228" s="20" t="s">
        <v>116</v>
      </c>
      <c r="BM228" s="20" t="s">
        <v>658</v>
      </c>
    </row>
    <row r="229" spans="2:65" s="1" customFormat="1" ht="16.5" customHeight="1">
      <c r="B229" s="170"/>
      <c r="C229" s="183" t="s">
        <v>217</v>
      </c>
      <c r="D229" s="183" t="s">
        <v>117</v>
      </c>
      <c r="E229" s="184" t="s">
        <v>577</v>
      </c>
      <c r="F229" s="185" t="s">
        <v>578</v>
      </c>
      <c r="G229" s="186" t="s">
        <v>129</v>
      </c>
      <c r="H229" s="187">
        <v>1</v>
      </c>
      <c r="I229" s="188"/>
      <c r="J229" s="189">
        <f>ROUND(I229*H229,2)</f>
        <v>0</v>
      </c>
      <c r="K229" s="185" t="s">
        <v>155</v>
      </c>
      <c r="L229" s="190"/>
      <c r="M229" s="191" t="s">
        <v>5</v>
      </c>
      <c r="N229" s="192" t="s">
        <v>41</v>
      </c>
      <c r="O229" s="38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AR229" s="20" t="s">
        <v>118</v>
      </c>
      <c r="AT229" s="20" t="s">
        <v>117</v>
      </c>
      <c r="AU229" s="20" t="s">
        <v>76</v>
      </c>
      <c r="AY229" s="20" t="s">
        <v>110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20" t="s">
        <v>74</v>
      </c>
      <c r="BK229" s="182">
        <f>ROUND(I229*H229,2)</f>
        <v>0</v>
      </c>
      <c r="BL229" s="20" t="s">
        <v>116</v>
      </c>
      <c r="BM229" s="20" t="s">
        <v>223</v>
      </c>
    </row>
    <row r="230" spans="2:65" s="1" customFormat="1" ht="27">
      <c r="B230" s="37"/>
      <c r="D230" s="193" t="s">
        <v>125</v>
      </c>
      <c r="F230" s="194" t="s">
        <v>369</v>
      </c>
      <c r="I230" s="145"/>
      <c r="L230" s="37"/>
      <c r="M230" s="195"/>
      <c r="N230" s="38"/>
      <c r="O230" s="38"/>
      <c r="P230" s="38"/>
      <c r="Q230" s="38"/>
      <c r="R230" s="38"/>
      <c r="S230" s="38"/>
      <c r="T230" s="66"/>
      <c r="AT230" s="20" t="s">
        <v>125</v>
      </c>
      <c r="AU230" s="20" t="s">
        <v>76</v>
      </c>
    </row>
    <row r="231" spans="2:65" s="1" customFormat="1" ht="25.5" customHeight="1">
      <c r="B231" s="170"/>
      <c r="C231" s="171" t="s">
        <v>218</v>
      </c>
      <c r="D231" s="171" t="s">
        <v>111</v>
      </c>
      <c r="E231" s="172" t="s">
        <v>579</v>
      </c>
      <c r="F231" s="173" t="s">
        <v>580</v>
      </c>
      <c r="G231" s="174" t="s">
        <v>129</v>
      </c>
      <c r="H231" s="175">
        <v>1</v>
      </c>
      <c r="I231" s="176"/>
      <c r="J231" s="177">
        <f>ROUND(I231*H231,2)</f>
        <v>0</v>
      </c>
      <c r="K231" s="173" t="s">
        <v>115</v>
      </c>
      <c r="L231" s="37"/>
      <c r="M231" s="178" t="s">
        <v>5</v>
      </c>
      <c r="N231" s="179" t="s">
        <v>41</v>
      </c>
      <c r="O231" s="38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20" t="s">
        <v>116</v>
      </c>
      <c r="AT231" s="20" t="s">
        <v>111</v>
      </c>
      <c r="AU231" s="20" t="s">
        <v>76</v>
      </c>
      <c r="AY231" s="20" t="s">
        <v>110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0" t="s">
        <v>74</v>
      </c>
      <c r="BK231" s="182">
        <f>ROUND(I231*H231,2)</f>
        <v>0</v>
      </c>
      <c r="BL231" s="20" t="s">
        <v>116</v>
      </c>
      <c r="BM231" s="20" t="s">
        <v>659</v>
      </c>
    </row>
    <row r="232" spans="2:65" s="1" customFormat="1" ht="16.5" customHeight="1">
      <c r="B232" s="170"/>
      <c r="C232" s="183" t="s">
        <v>219</v>
      </c>
      <c r="D232" s="183" t="s">
        <v>117</v>
      </c>
      <c r="E232" s="184" t="s">
        <v>582</v>
      </c>
      <c r="F232" s="185" t="s">
        <v>583</v>
      </c>
      <c r="G232" s="186" t="s">
        <v>129</v>
      </c>
      <c r="H232" s="187">
        <v>1</v>
      </c>
      <c r="I232" s="188"/>
      <c r="J232" s="189">
        <f>ROUND(I232*H232,2)</f>
        <v>0</v>
      </c>
      <c r="K232" s="185" t="s">
        <v>155</v>
      </c>
      <c r="L232" s="190"/>
      <c r="M232" s="191" t="s">
        <v>5</v>
      </c>
      <c r="N232" s="192" t="s">
        <v>41</v>
      </c>
      <c r="O232" s="38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AR232" s="20" t="s">
        <v>118</v>
      </c>
      <c r="AT232" s="20" t="s">
        <v>117</v>
      </c>
      <c r="AU232" s="20" t="s">
        <v>76</v>
      </c>
      <c r="AY232" s="20" t="s">
        <v>110</v>
      </c>
      <c r="BE232" s="182">
        <f>IF(N232="základní",J232,0)</f>
        <v>0</v>
      </c>
      <c r="BF232" s="182">
        <f>IF(N232="snížená",J232,0)</f>
        <v>0</v>
      </c>
      <c r="BG232" s="182">
        <f>IF(N232="zákl. přenesená",J232,0)</f>
        <v>0</v>
      </c>
      <c r="BH232" s="182">
        <f>IF(N232="sníž. přenesená",J232,0)</f>
        <v>0</v>
      </c>
      <c r="BI232" s="182">
        <f>IF(N232="nulová",J232,0)</f>
        <v>0</v>
      </c>
      <c r="BJ232" s="20" t="s">
        <v>74</v>
      </c>
      <c r="BK232" s="182">
        <f>ROUND(I232*H232,2)</f>
        <v>0</v>
      </c>
      <c r="BL232" s="20" t="s">
        <v>116</v>
      </c>
      <c r="BM232" s="20" t="s">
        <v>225</v>
      </c>
    </row>
    <row r="233" spans="2:65" s="1" customFormat="1" ht="27">
      <c r="B233" s="37"/>
      <c r="D233" s="193" t="s">
        <v>125</v>
      </c>
      <c r="F233" s="194" t="s">
        <v>369</v>
      </c>
      <c r="I233" s="145"/>
      <c r="L233" s="37"/>
      <c r="M233" s="195"/>
      <c r="N233" s="38"/>
      <c r="O233" s="38"/>
      <c r="P233" s="38"/>
      <c r="Q233" s="38"/>
      <c r="R233" s="38"/>
      <c r="S233" s="38"/>
      <c r="T233" s="66"/>
      <c r="AT233" s="20" t="s">
        <v>125</v>
      </c>
      <c r="AU233" s="20" t="s">
        <v>76</v>
      </c>
    </row>
    <row r="234" spans="2:65" s="1" customFormat="1" ht="16.5" customHeight="1">
      <c r="B234" s="170"/>
      <c r="C234" s="171" t="s">
        <v>220</v>
      </c>
      <c r="D234" s="171" t="s">
        <v>111</v>
      </c>
      <c r="E234" s="172" t="s">
        <v>603</v>
      </c>
      <c r="F234" s="173" t="s">
        <v>604</v>
      </c>
      <c r="G234" s="174" t="s">
        <v>129</v>
      </c>
      <c r="H234" s="175">
        <v>2</v>
      </c>
      <c r="I234" s="176"/>
      <c r="J234" s="177">
        <f>ROUND(I234*H234,2)</f>
        <v>0</v>
      </c>
      <c r="K234" s="173" t="s">
        <v>155</v>
      </c>
      <c r="L234" s="37"/>
      <c r="M234" s="178" t="s">
        <v>5</v>
      </c>
      <c r="N234" s="179" t="s">
        <v>41</v>
      </c>
      <c r="O234" s="38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AR234" s="20" t="s">
        <v>116</v>
      </c>
      <c r="AT234" s="20" t="s">
        <v>111</v>
      </c>
      <c r="AU234" s="20" t="s">
        <v>76</v>
      </c>
      <c r="AY234" s="20" t="s">
        <v>110</v>
      </c>
      <c r="BE234" s="182">
        <f>IF(N234="základní",J234,0)</f>
        <v>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20" t="s">
        <v>74</v>
      </c>
      <c r="BK234" s="182">
        <f>ROUND(I234*H234,2)</f>
        <v>0</v>
      </c>
      <c r="BL234" s="20" t="s">
        <v>116</v>
      </c>
      <c r="BM234" s="20" t="s">
        <v>660</v>
      </c>
    </row>
    <row r="235" spans="2:65" s="1" customFormat="1" ht="89.25" customHeight="1">
      <c r="B235" s="170"/>
      <c r="C235" s="183" t="s">
        <v>222</v>
      </c>
      <c r="D235" s="183" t="s">
        <v>117</v>
      </c>
      <c r="E235" s="184" t="s">
        <v>661</v>
      </c>
      <c r="F235" s="185" t="s">
        <v>662</v>
      </c>
      <c r="G235" s="186" t="s">
        <v>129</v>
      </c>
      <c r="H235" s="187">
        <v>1</v>
      </c>
      <c r="I235" s="188"/>
      <c r="J235" s="189">
        <f>ROUND(I235*H235,2)</f>
        <v>0</v>
      </c>
      <c r="K235" s="185" t="s">
        <v>155</v>
      </c>
      <c r="L235" s="190"/>
      <c r="M235" s="191" t="s">
        <v>5</v>
      </c>
      <c r="N235" s="192" t="s">
        <v>41</v>
      </c>
      <c r="O235" s="38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AR235" s="20" t="s">
        <v>118</v>
      </c>
      <c r="AT235" s="20" t="s">
        <v>117</v>
      </c>
      <c r="AU235" s="20" t="s">
        <v>76</v>
      </c>
      <c r="AY235" s="20" t="s">
        <v>110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20" t="s">
        <v>74</v>
      </c>
      <c r="BK235" s="182">
        <f>ROUND(I235*H235,2)</f>
        <v>0</v>
      </c>
      <c r="BL235" s="20" t="s">
        <v>116</v>
      </c>
      <c r="BM235" s="20" t="s">
        <v>227</v>
      </c>
    </row>
    <row r="236" spans="2:65" s="1" customFormat="1" ht="27">
      <c r="B236" s="37"/>
      <c r="D236" s="193" t="s">
        <v>125</v>
      </c>
      <c r="F236" s="194" t="s">
        <v>369</v>
      </c>
      <c r="I236" s="145"/>
      <c r="L236" s="37"/>
      <c r="M236" s="195"/>
      <c r="N236" s="38"/>
      <c r="O236" s="38"/>
      <c r="P236" s="38"/>
      <c r="Q236" s="38"/>
      <c r="R236" s="38"/>
      <c r="S236" s="38"/>
      <c r="T236" s="66"/>
      <c r="AT236" s="20" t="s">
        <v>125</v>
      </c>
      <c r="AU236" s="20" t="s">
        <v>76</v>
      </c>
    </row>
    <row r="237" spans="2:65" s="1" customFormat="1" ht="16.5" customHeight="1">
      <c r="B237" s="170"/>
      <c r="C237" s="171" t="s">
        <v>223</v>
      </c>
      <c r="D237" s="171" t="s">
        <v>111</v>
      </c>
      <c r="E237" s="172" t="s">
        <v>663</v>
      </c>
      <c r="F237" s="173" t="s">
        <v>664</v>
      </c>
      <c r="G237" s="174" t="s">
        <v>129</v>
      </c>
      <c r="H237" s="175">
        <v>1</v>
      </c>
      <c r="I237" s="176"/>
      <c r="J237" s="177">
        <f>ROUND(I237*H237,2)</f>
        <v>0</v>
      </c>
      <c r="K237" s="173" t="s">
        <v>155</v>
      </c>
      <c r="L237" s="37"/>
      <c r="M237" s="178" t="s">
        <v>5</v>
      </c>
      <c r="N237" s="179" t="s">
        <v>41</v>
      </c>
      <c r="O237" s="38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AR237" s="20" t="s">
        <v>116</v>
      </c>
      <c r="AT237" s="20" t="s">
        <v>111</v>
      </c>
      <c r="AU237" s="20" t="s">
        <v>76</v>
      </c>
      <c r="AY237" s="20" t="s">
        <v>110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20" t="s">
        <v>74</v>
      </c>
      <c r="BK237" s="182">
        <f>ROUND(I237*H237,2)</f>
        <v>0</v>
      </c>
      <c r="BL237" s="20" t="s">
        <v>116</v>
      </c>
      <c r="BM237" s="20" t="s">
        <v>665</v>
      </c>
    </row>
    <row r="238" spans="2:65" s="1" customFormat="1" ht="16.5" customHeight="1">
      <c r="B238" s="170"/>
      <c r="C238" s="183" t="s">
        <v>224</v>
      </c>
      <c r="D238" s="183" t="s">
        <v>117</v>
      </c>
      <c r="E238" s="184" t="s">
        <v>666</v>
      </c>
      <c r="F238" s="185" t="s">
        <v>667</v>
      </c>
      <c r="G238" s="186" t="s">
        <v>129</v>
      </c>
      <c r="H238" s="187">
        <v>1</v>
      </c>
      <c r="I238" s="188"/>
      <c r="J238" s="189">
        <f>ROUND(I238*H238,2)</f>
        <v>0</v>
      </c>
      <c r="K238" s="185" t="s">
        <v>155</v>
      </c>
      <c r="L238" s="190"/>
      <c r="M238" s="191" t="s">
        <v>5</v>
      </c>
      <c r="N238" s="192" t="s">
        <v>41</v>
      </c>
      <c r="O238" s="38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AR238" s="20" t="s">
        <v>118</v>
      </c>
      <c r="AT238" s="20" t="s">
        <v>117</v>
      </c>
      <c r="AU238" s="20" t="s">
        <v>76</v>
      </c>
      <c r="AY238" s="20" t="s">
        <v>110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20" t="s">
        <v>74</v>
      </c>
      <c r="BK238" s="182">
        <f>ROUND(I238*H238,2)</f>
        <v>0</v>
      </c>
      <c r="BL238" s="20" t="s">
        <v>116</v>
      </c>
      <c r="BM238" s="20" t="s">
        <v>229</v>
      </c>
    </row>
    <row r="239" spans="2:65" s="1" customFormat="1" ht="27">
      <c r="B239" s="37"/>
      <c r="D239" s="193" t="s">
        <v>125</v>
      </c>
      <c r="F239" s="194" t="s">
        <v>369</v>
      </c>
      <c r="I239" s="145"/>
      <c r="L239" s="37"/>
      <c r="M239" s="195"/>
      <c r="N239" s="38"/>
      <c r="O239" s="38"/>
      <c r="P239" s="38"/>
      <c r="Q239" s="38"/>
      <c r="R239" s="38"/>
      <c r="S239" s="38"/>
      <c r="T239" s="66"/>
      <c r="AT239" s="20" t="s">
        <v>125</v>
      </c>
      <c r="AU239" s="20" t="s">
        <v>76</v>
      </c>
    </row>
    <row r="240" spans="2:65" s="1" customFormat="1" ht="89.25" customHeight="1">
      <c r="B240" s="170"/>
      <c r="C240" s="183" t="s">
        <v>225</v>
      </c>
      <c r="D240" s="183" t="s">
        <v>117</v>
      </c>
      <c r="E240" s="184" t="s">
        <v>668</v>
      </c>
      <c r="F240" s="185" t="s">
        <v>669</v>
      </c>
      <c r="G240" s="186" t="s">
        <v>129</v>
      </c>
      <c r="H240" s="187">
        <v>1</v>
      </c>
      <c r="I240" s="188"/>
      <c r="J240" s="189">
        <f>ROUND(I240*H240,2)</f>
        <v>0</v>
      </c>
      <c r="K240" s="185" t="s">
        <v>155</v>
      </c>
      <c r="L240" s="190"/>
      <c r="M240" s="191" t="s">
        <v>5</v>
      </c>
      <c r="N240" s="192" t="s">
        <v>41</v>
      </c>
      <c r="O240" s="38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AR240" s="20" t="s">
        <v>118</v>
      </c>
      <c r="AT240" s="20" t="s">
        <v>117</v>
      </c>
      <c r="AU240" s="20" t="s">
        <v>76</v>
      </c>
      <c r="AY240" s="20" t="s">
        <v>110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20" t="s">
        <v>74</v>
      </c>
      <c r="BK240" s="182">
        <f>ROUND(I240*H240,2)</f>
        <v>0</v>
      </c>
      <c r="BL240" s="20" t="s">
        <v>116</v>
      </c>
      <c r="BM240" s="20" t="s">
        <v>231</v>
      </c>
    </row>
    <row r="241" spans="2:65" s="1" customFormat="1" ht="27">
      <c r="B241" s="37"/>
      <c r="D241" s="193" t="s">
        <v>125</v>
      </c>
      <c r="F241" s="194" t="s">
        <v>369</v>
      </c>
      <c r="I241" s="145"/>
      <c r="L241" s="37"/>
      <c r="M241" s="195"/>
      <c r="N241" s="38"/>
      <c r="O241" s="38"/>
      <c r="P241" s="38"/>
      <c r="Q241" s="38"/>
      <c r="R241" s="38"/>
      <c r="S241" s="38"/>
      <c r="T241" s="66"/>
      <c r="AT241" s="20" t="s">
        <v>125</v>
      </c>
      <c r="AU241" s="20" t="s">
        <v>76</v>
      </c>
    </row>
    <row r="242" spans="2:65" s="1" customFormat="1" ht="16.5" customHeight="1">
      <c r="B242" s="170"/>
      <c r="C242" s="171" t="s">
        <v>226</v>
      </c>
      <c r="D242" s="171" t="s">
        <v>111</v>
      </c>
      <c r="E242" s="172" t="s">
        <v>670</v>
      </c>
      <c r="F242" s="173" t="s">
        <v>671</v>
      </c>
      <c r="G242" s="174" t="s">
        <v>129</v>
      </c>
      <c r="H242" s="175">
        <v>2</v>
      </c>
      <c r="I242" s="176"/>
      <c r="J242" s="177">
        <f>ROUND(I242*H242,2)</f>
        <v>0</v>
      </c>
      <c r="K242" s="173" t="s">
        <v>155</v>
      </c>
      <c r="L242" s="37"/>
      <c r="M242" s="178" t="s">
        <v>5</v>
      </c>
      <c r="N242" s="179" t="s">
        <v>41</v>
      </c>
      <c r="O242" s="38"/>
      <c r="P242" s="180">
        <f>O242*H242</f>
        <v>0</v>
      </c>
      <c r="Q242" s="180">
        <v>0</v>
      </c>
      <c r="R242" s="180">
        <f>Q242*H242</f>
        <v>0</v>
      </c>
      <c r="S242" s="180">
        <v>0</v>
      </c>
      <c r="T242" s="181">
        <f>S242*H242</f>
        <v>0</v>
      </c>
      <c r="AR242" s="20" t="s">
        <v>116</v>
      </c>
      <c r="AT242" s="20" t="s">
        <v>111</v>
      </c>
      <c r="AU242" s="20" t="s">
        <v>76</v>
      </c>
      <c r="AY242" s="20" t="s">
        <v>110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20" t="s">
        <v>74</v>
      </c>
      <c r="BK242" s="182">
        <f>ROUND(I242*H242,2)</f>
        <v>0</v>
      </c>
      <c r="BL242" s="20" t="s">
        <v>116</v>
      </c>
      <c r="BM242" s="20" t="s">
        <v>672</v>
      </c>
    </row>
    <row r="243" spans="2:65" s="1" customFormat="1" ht="25.5" customHeight="1">
      <c r="B243" s="170"/>
      <c r="C243" s="183" t="s">
        <v>227</v>
      </c>
      <c r="D243" s="183" t="s">
        <v>117</v>
      </c>
      <c r="E243" s="184" t="s">
        <v>673</v>
      </c>
      <c r="F243" s="185" t="s">
        <v>674</v>
      </c>
      <c r="G243" s="186" t="s">
        <v>129</v>
      </c>
      <c r="H243" s="187">
        <v>2</v>
      </c>
      <c r="I243" s="188"/>
      <c r="J243" s="189">
        <f>ROUND(I243*H243,2)</f>
        <v>0</v>
      </c>
      <c r="K243" s="185" t="s">
        <v>155</v>
      </c>
      <c r="L243" s="190"/>
      <c r="M243" s="191" t="s">
        <v>5</v>
      </c>
      <c r="N243" s="192" t="s">
        <v>41</v>
      </c>
      <c r="O243" s="38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AR243" s="20" t="s">
        <v>118</v>
      </c>
      <c r="AT243" s="20" t="s">
        <v>117</v>
      </c>
      <c r="AU243" s="20" t="s">
        <v>76</v>
      </c>
      <c r="AY243" s="20" t="s">
        <v>110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20" t="s">
        <v>74</v>
      </c>
      <c r="BK243" s="182">
        <f>ROUND(I243*H243,2)</f>
        <v>0</v>
      </c>
      <c r="BL243" s="20" t="s">
        <v>116</v>
      </c>
      <c r="BM243" s="20" t="s">
        <v>233</v>
      </c>
    </row>
    <row r="244" spans="2:65" s="1" customFormat="1" ht="27">
      <c r="B244" s="37"/>
      <c r="D244" s="193" t="s">
        <v>125</v>
      </c>
      <c r="F244" s="194" t="s">
        <v>369</v>
      </c>
      <c r="I244" s="145"/>
      <c r="L244" s="37"/>
      <c r="M244" s="195"/>
      <c r="N244" s="38"/>
      <c r="O244" s="38"/>
      <c r="P244" s="38"/>
      <c r="Q244" s="38"/>
      <c r="R244" s="38"/>
      <c r="S244" s="38"/>
      <c r="T244" s="66"/>
      <c r="AT244" s="20" t="s">
        <v>125</v>
      </c>
      <c r="AU244" s="20" t="s">
        <v>76</v>
      </c>
    </row>
    <row r="245" spans="2:65" s="1" customFormat="1" ht="16.5" customHeight="1">
      <c r="B245" s="170"/>
      <c r="C245" s="171" t="s">
        <v>228</v>
      </c>
      <c r="D245" s="171" t="s">
        <v>111</v>
      </c>
      <c r="E245" s="172" t="s">
        <v>675</v>
      </c>
      <c r="F245" s="173" t="s">
        <v>676</v>
      </c>
      <c r="G245" s="174" t="s">
        <v>221</v>
      </c>
      <c r="H245" s="175">
        <v>18</v>
      </c>
      <c r="I245" s="176"/>
      <c r="J245" s="177">
        <f>ROUND(I245*H245,2)</f>
        <v>0</v>
      </c>
      <c r="K245" s="173" t="s">
        <v>155</v>
      </c>
      <c r="L245" s="37"/>
      <c r="M245" s="178" t="s">
        <v>5</v>
      </c>
      <c r="N245" s="179" t="s">
        <v>41</v>
      </c>
      <c r="O245" s="38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AR245" s="20" t="s">
        <v>116</v>
      </c>
      <c r="AT245" s="20" t="s">
        <v>111</v>
      </c>
      <c r="AU245" s="20" t="s">
        <v>76</v>
      </c>
      <c r="AY245" s="20" t="s">
        <v>110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20" t="s">
        <v>74</v>
      </c>
      <c r="BK245" s="182">
        <f>ROUND(I245*H245,2)</f>
        <v>0</v>
      </c>
      <c r="BL245" s="20" t="s">
        <v>116</v>
      </c>
      <c r="BM245" s="20" t="s">
        <v>677</v>
      </c>
    </row>
    <row r="246" spans="2:65" s="1" customFormat="1" ht="27">
      <c r="B246" s="37"/>
      <c r="D246" s="193" t="s">
        <v>125</v>
      </c>
      <c r="F246" s="194" t="s">
        <v>369</v>
      </c>
      <c r="I246" s="145"/>
      <c r="L246" s="37"/>
      <c r="M246" s="195"/>
      <c r="N246" s="38"/>
      <c r="O246" s="38"/>
      <c r="P246" s="38"/>
      <c r="Q246" s="38"/>
      <c r="R246" s="38"/>
      <c r="S246" s="38"/>
      <c r="T246" s="66"/>
      <c r="AT246" s="20" t="s">
        <v>125</v>
      </c>
      <c r="AU246" s="20" t="s">
        <v>76</v>
      </c>
    </row>
    <row r="247" spans="2:65" s="1" customFormat="1" ht="16.5" customHeight="1">
      <c r="B247" s="170"/>
      <c r="C247" s="171" t="s">
        <v>229</v>
      </c>
      <c r="D247" s="171" t="s">
        <v>111</v>
      </c>
      <c r="E247" s="172" t="s">
        <v>136</v>
      </c>
      <c r="F247" s="173" t="s">
        <v>137</v>
      </c>
      <c r="G247" s="174" t="s">
        <v>114</v>
      </c>
      <c r="H247" s="175">
        <v>211</v>
      </c>
      <c r="I247" s="176"/>
      <c r="J247" s="177">
        <f>ROUND(I247*H247,2)</f>
        <v>0</v>
      </c>
      <c r="K247" s="173" t="s">
        <v>115</v>
      </c>
      <c r="L247" s="37"/>
      <c r="M247" s="178" t="s">
        <v>5</v>
      </c>
      <c r="N247" s="179" t="s">
        <v>41</v>
      </c>
      <c r="O247" s="38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AR247" s="20" t="s">
        <v>116</v>
      </c>
      <c r="AT247" s="20" t="s">
        <v>111</v>
      </c>
      <c r="AU247" s="20" t="s">
        <v>76</v>
      </c>
      <c r="AY247" s="20" t="s">
        <v>110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20" t="s">
        <v>74</v>
      </c>
      <c r="BK247" s="182">
        <f>ROUND(I247*H247,2)</f>
        <v>0</v>
      </c>
      <c r="BL247" s="20" t="s">
        <v>116</v>
      </c>
      <c r="BM247" s="20" t="s">
        <v>678</v>
      </c>
    </row>
    <row r="248" spans="2:65" s="1" customFormat="1" ht="40.5">
      <c r="B248" s="37"/>
      <c r="D248" s="193" t="s">
        <v>138</v>
      </c>
      <c r="F248" s="194" t="s">
        <v>139</v>
      </c>
      <c r="I248" s="145"/>
      <c r="L248" s="37"/>
      <c r="M248" s="195"/>
      <c r="N248" s="38"/>
      <c r="O248" s="38"/>
      <c r="P248" s="38"/>
      <c r="Q248" s="38"/>
      <c r="R248" s="38"/>
      <c r="S248" s="38"/>
      <c r="T248" s="66"/>
      <c r="AT248" s="20" t="s">
        <v>138</v>
      </c>
      <c r="AU248" s="20" t="s">
        <v>76</v>
      </c>
    </row>
    <row r="249" spans="2:65" s="1" customFormat="1" ht="16.5" customHeight="1">
      <c r="B249" s="170"/>
      <c r="C249" s="183" t="s">
        <v>230</v>
      </c>
      <c r="D249" s="183" t="s">
        <v>117</v>
      </c>
      <c r="E249" s="184" t="s">
        <v>623</v>
      </c>
      <c r="F249" s="185" t="s">
        <v>624</v>
      </c>
      <c r="G249" s="186" t="s">
        <v>114</v>
      </c>
      <c r="H249" s="187">
        <v>118</v>
      </c>
      <c r="I249" s="188"/>
      <c r="J249" s="189">
        <f>ROUND(I249*H249,2)</f>
        <v>0</v>
      </c>
      <c r="K249" s="185" t="s">
        <v>155</v>
      </c>
      <c r="L249" s="190"/>
      <c r="M249" s="191" t="s">
        <v>5</v>
      </c>
      <c r="N249" s="192" t="s">
        <v>41</v>
      </c>
      <c r="O249" s="38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AR249" s="20" t="s">
        <v>118</v>
      </c>
      <c r="AT249" s="20" t="s">
        <v>117</v>
      </c>
      <c r="AU249" s="20" t="s">
        <v>76</v>
      </c>
      <c r="AY249" s="20" t="s">
        <v>110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20" t="s">
        <v>74</v>
      </c>
      <c r="BK249" s="182">
        <f>ROUND(I249*H249,2)</f>
        <v>0</v>
      </c>
      <c r="BL249" s="20" t="s">
        <v>116</v>
      </c>
      <c r="BM249" s="20" t="s">
        <v>237</v>
      </c>
    </row>
    <row r="250" spans="2:65" s="1" customFormat="1" ht="27">
      <c r="B250" s="37"/>
      <c r="D250" s="193" t="s">
        <v>125</v>
      </c>
      <c r="F250" s="194" t="s">
        <v>369</v>
      </c>
      <c r="I250" s="145"/>
      <c r="L250" s="37"/>
      <c r="M250" s="195"/>
      <c r="N250" s="38"/>
      <c r="O250" s="38"/>
      <c r="P250" s="38"/>
      <c r="Q250" s="38"/>
      <c r="R250" s="38"/>
      <c r="S250" s="38"/>
      <c r="T250" s="66"/>
      <c r="AT250" s="20" t="s">
        <v>125</v>
      </c>
      <c r="AU250" s="20" t="s">
        <v>76</v>
      </c>
    </row>
    <row r="251" spans="2:65" s="1" customFormat="1" ht="25.5" customHeight="1">
      <c r="B251" s="170"/>
      <c r="C251" s="171" t="s">
        <v>231</v>
      </c>
      <c r="D251" s="171" t="s">
        <v>111</v>
      </c>
      <c r="E251" s="172" t="s">
        <v>350</v>
      </c>
      <c r="F251" s="173" t="s">
        <v>351</v>
      </c>
      <c r="G251" s="174" t="s">
        <v>114</v>
      </c>
      <c r="H251" s="175">
        <v>65</v>
      </c>
      <c r="I251" s="176"/>
      <c r="J251" s="177">
        <f>ROUND(I251*H251,2)</f>
        <v>0</v>
      </c>
      <c r="K251" s="173" t="s">
        <v>115</v>
      </c>
      <c r="L251" s="37"/>
      <c r="M251" s="178" t="s">
        <v>5</v>
      </c>
      <c r="N251" s="179" t="s">
        <v>41</v>
      </c>
      <c r="O251" s="38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AR251" s="20" t="s">
        <v>116</v>
      </c>
      <c r="AT251" s="20" t="s">
        <v>111</v>
      </c>
      <c r="AU251" s="20" t="s">
        <v>76</v>
      </c>
      <c r="AY251" s="20" t="s">
        <v>110</v>
      </c>
      <c r="BE251" s="182">
        <f>IF(N251="základní",J251,0)</f>
        <v>0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20" t="s">
        <v>74</v>
      </c>
      <c r="BK251" s="182">
        <f>ROUND(I251*H251,2)</f>
        <v>0</v>
      </c>
      <c r="BL251" s="20" t="s">
        <v>116</v>
      </c>
      <c r="BM251" s="20" t="s">
        <v>679</v>
      </c>
    </row>
    <row r="252" spans="2:65" s="1" customFormat="1" ht="16.5" customHeight="1">
      <c r="B252" s="170"/>
      <c r="C252" s="183" t="s">
        <v>232</v>
      </c>
      <c r="D252" s="183" t="s">
        <v>117</v>
      </c>
      <c r="E252" s="184" t="s">
        <v>626</v>
      </c>
      <c r="F252" s="185" t="s">
        <v>352</v>
      </c>
      <c r="G252" s="186" t="s">
        <v>114</v>
      </c>
      <c r="H252" s="187">
        <v>65</v>
      </c>
      <c r="I252" s="188"/>
      <c r="J252" s="189">
        <f>ROUND(I252*H252,2)</f>
        <v>0</v>
      </c>
      <c r="K252" s="185" t="s">
        <v>155</v>
      </c>
      <c r="L252" s="190"/>
      <c r="M252" s="191" t="s">
        <v>5</v>
      </c>
      <c r="N252" s="192" t="s">
        <v>41</v>
      </c>
      <c r="O252" s="38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AR252" s="20" t="s">
        <v>118</v>
      </c>
      <c r="AT252" s="20" t="s">
        <v>117</v>
      </c>
      <c r="AU252" s="20" t="s">
        <v>76</v>
      </c>
      <c r="AY252" s="20" t="s">
        <v>110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20" t="s">
        <v>74</v>
      </c>
      <c r="BK252" s="182">
        <f>ROUND(I252*H252,2)</f>
        <v>0</v>
      </c>
      <c r="BL252" s="20" t="s">
        <v>116</v>
      </c>
      <c r="BM252" s="20" t="s">
        <v>239</v>
      </c>
    </row>
    <row r="253" spans="2:65" s="1" customFormat="1" ht="27">
      <c r="B253" s="37"/>
      <c r="D253" s="193" t="s">
        <v>125</v>
      </c>
      <c r="F253" s="194" t="s">
        <v>369</v>
      </c>
      <c r="I253" s="145"/>
      <c r="L253" s="37"/>
      <c r="M253" s="195"/>
      <c r="N253" s="38"/>
      <c r="O253" s="38"/>
      <c r="P253" s="38"/>
      <c r="Q253" s="38"/>
      <c r="R253" s="38"/>
      <c r="S253" s="38"/>
      <c r="T253" s="66"/>
      <c r="AT253" s="20" t="s">
        <v>125</v>
      </c>
      <c r="AU253" s="20" t="s">
        <v>76</v>
      </c>
    </row>
    <row r="254" spans="2:65" s="1" customFormat="1" ht="25.5" customHeight="1">
      <c r="B254" s="170"/>
      <c r="C254" s="171" t="s">
        <v>233</v>
      </c>
      <c r="D254" s="171" t="s">
        <v>111</v>
      </c>
      <c r="E254" s="172" t="s">
        <v>631</v>
      </c>
      <c r="F254" s="173" t="s">
        <v>632</v>
      </c>
      <c r="G254" s="174" t="s">
        <v>114</v>
      </c>
      <c r="H254" s="175">
        <v>95</v>
      </c>
      <c r="I254" s="176"/>
      <c r="J254" s="177">
        <f>ROUND(I254*H254,2)</f>
        <v>0</v>
      </c>
      <c r="K254" s="173" t="s">
        <v>115</v>
      </c>
      <c r="L254" s="37"/>
      <c r="M254" s="178" t="s">
        <v>5</v>
      </c>
      <c r="N254" s="179" t="s">
        <v>41</v>
      </c>
      <c r="O254" s="38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AR254" s="20" t="s">
        <v>116</v>
      </c>
      <c r="AT254" s="20" t="s">
        <v>111</v>
      </c>
      <c r="AU254" s="20" t="s">
        <v>76</v>
      </c>
      <c r="AY254" s="20" t="s">
        <v>110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20" t="s">
        <v>74</v>
      </c>
      <c r="BK254" s="182">
        <f>ROUND(I254*H254,2)</f>
        <v>0</v>
      </c>
      <c r="BL254" s="20" t="s">
        <v>116</v>
      </c>
      <c r="BM254" s="20" t="s">
        <v>680</v>
      </c>
    </row>
    <row r="255" spans="2:65" s="1" customFormat="1" ht="16.5" customHeight="1">
      <c r="B255" s="170"/>
      <c r="C255" s="183" t="s">
        <v>234</v>
      </c>
      <c r="D255" s="183" t="s">
        <v>117</v>
      </c>
      <c r="E255" s="184" t="s">
        <v>634</v>
      </c>
      <c r="F255" s="185" t="s">
        <v>360</v>
      </c>
      <c r="G255" s="186" t="s">
        <v>114</v>
      </c>
      <c r="H255" s="187">
        <v>95</v>
      </c>
      <c r="I255" s="188"/>
      <c r="J255" s="189">
        <f>ROUND(I255*H255,2)</f>
        <v>0</v>
      </c>
      <c r="K255" s="185" t="s">
        <v>155</v>
      </c>
      <c r="L255" s="190"/>
      <c r="M255" s="191" t="s">
        <v>5</v>
      </c>
      <c r="N255" s="192" t="s">
        <v>41</v>
      </c>
      <c r="O255" s="38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AR255" s="20" t="s">
        <v>118</v>
      </c>
      <c r="AT255" s="20" t="s">
        <v>117</v>
      </c>
      <c r="AU255" s="20" t="s">
        <v>76</v>
      </c>
      <c r="AY255" s="20" t="s">
        <v>110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20" t="s">
        <v>74</v>
      </c>
      <c r="BK255" s="182">
        <f>ROUND(I255*H255,2)</f>
        <v>0</v>
      </c>
      <c r="BL255" s="20" t="s">
        <v>116</v>
      </c>
      <c r="BM255" s="20" t="s">
        <v>241</v>
      </c>
    </row>
    <row r="256" spans="2:65" s="1" customFormat="1" ht="27">
      <c r="B256" s="37"/>
      <c r="D256" s="193" t="s">
        <v>125</v>
      </c>
      <c r="F256" s="194" t="s">
        <v>369</v>
      </c>
      <c r="I256" s="145"/>
      <c r="L256" s="37"/>
      <c r="M256" s="195"/>
      <c r="N256" s="38"/>
      <c r="O256" s="38"/>
      <c r="P256" s="38"/>
      <c r="Q256" s="38"/>
      <c r="R256" s="38"/>
      <c r="S256" s="38"/>
      <c r="T256" s="66"/>
      <c r="AT256" s="20" t="s">
        <v>125</v>
      </c>
      <c r="AU256" s="20" t="s">
        <v>76</v>
      </c>
    </row>
    <row r="257" spans="2:65" s="1" customFormat="1" ht="25.5" customHeight="1">
      <c r="B257" s="170"/>
      <c r="C257" s="171" t="s">
        <v>235</v>
      </c>
      <c r="D257" s="171" t="s">
        <v>111</v>
      </c>
      <c r="E257" s="172" t="s">
        <v>112</v>
      </c>
      <c r="F257" s="173" t="s">
        <v>113</v>
      </c>
      <c r="G257" s="174" t="s">
        <v>114</v>
      </c>
      <c r="H257" s="175">
        <v>18</v>
      </c>
      <c r="I257" s="176"/>
      <c r="J257" s="177">
        <f>ROUND(I257*H257,2)</f>
        <v>0</v>
      </c>
      <c r="K257" s="173" t="s">
        <v>115</v>
      </c>
      <c r="L257" s="37"/>
      <c r="M257" s="178" t="s">
        <v>5</v>
      </c>
      <c r="N257" s="179" t="s">
        <v>41</v>
      </c>
      <c r="O257" s="38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AR257" s="20" t="s">
        <v>116</v>
      </c>
      <c r="AT257" s="20" t="s">
        <v>111</v>
      </c>
      <c r="AU257" s="20" t="s">
        <v>76</v>
      </c>
      <c r="AY257" s="20" t="s">
        <v>110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20" t="s">
        <v>74</v>
      </c>
      <c r="BK257" s="182">
        <f>ROUND(I257*H257,2)</f>
        <v>0</v>
      </c>
      <c r="BL257" s="20" t="s">
        <v>116</v>
      </c>
      <c r="BM257" s="20" t="s">
        <v>475</v>
      </c>
    </row>
    <row r="258" spans="2:65" s="1" customFormat="1" ht="16.5" customHeight="1">
      <c r="B258" s="170"/>
      <c r="C258" s="183" t="s">
        <v>236</v>
      </c>
      <c r="D258" s="183" t="s">
        <v>117</v>
      </c>
      <c r="E258" s="184" t="s">
        <v>636</v>
      </c>
      <c r="F258" s="185" t="s">
        <v>361</v>
      </c>
      <c r="G258" s="186" t="s">
        <v>114</v>
      </c>
      <c r="H258" s="187">
        <v>18</v>
      </c>
      <c r="I258" s="188"/>
      <c r="J258" s="189">
        <f>ROUND(I258*H258,2)</f>
        <v>0</v>
      </c>
      <c r="K258" s="185" t="s">
        <v>155</v>
      </c>
      <c r="L258" s="190"/>
      <c r="M258" s="191" t="s">
        <v>5</v>
      </c>
      <c r="N258" s="192" t="s">
        <v>41</v>
      </c>
      <c r="O258" s="38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AR258" s="20" t="s">
        <v>118</v>
      </c>
      <c r="AT258" s="20" t="s">
        <v>117</v>
      </c>
      <c r="AU258" s="20" t="s">
        <v>76</v>
      </c>
      <c r="AY258" s="20" t="s">
        <v>110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20" t="s">
        <v>74</v>
      </c>
      <c r="BK258" s="182">
        <f>ROUND(I258*H258,2)</f>
        <v>0</v>
      </c>
      <c r="BL258" s="20" t="s">
        <v>116</v>
      </c>
      <c r="BM258" s="20" t="s">
        <v>243</v>
      </c>
    </row>
    <row r="259" spans="2:65" s="1" customFormat="1" ht="27">
      <c r="B259" s="37"/>
      <c r="D259" s="193" t="s">
        <v>125</v>
      </c>
      <c r="F259" s="194" t="s">
        <v>369</v>
      </c>
      <c r="I259" s="145"/>
      <c r="L259" s="37"/>
      <c r="M259" s="195"/>
      <c r="N259" s="38"/>
      <c r="O259" s="38"/>
      <c r="P259" s="38"/>
      <c r="Q259" s="38"/>
      <c r="R259" s="38"/>
      <c r="S259" s="38"/>
      <c r="T259" s="66"/>
      <c r="AT259" s="20" t="s">
        <v>125</v>
      </c>
      <c r="AU259" s="20" t="s">
        <v>76</v>
      </c>
    </row>
    <row r="260" spans="2:65" s="10" customFormat="1" ht="29.85" customHeight="1">
      <c r="B260" s="157"/>
      <c r="D260" s="158" t="s">
        <v>68</v>
      </c>
      <c r="E260" s="168" t="s">
        <v>367</v>
      </c>
      <c r="F260" s="168" t="s">
        <v>371</v>
      </c>
      <c r="I260" s="160"/>
      <c r="J260" s="169">
        <f>BK260</f>
        <v>0</v>
      </c>
      <c r="L260" s="157"/>
      <c r="M260" s="162"/>
      <c r="N260" s="163"/>
      <c r="O260" s="163"/>
      <c r="P260" s="164">
        <f>SUM(P261:P279)</f>
        <v>0</v>
      </c>
      <c r="Q260" s="163"/>
      <c r="R260" s="164">
        <f>SUM(R261:R279)</f>
        <v>0</v>
      </c>
      <c r="S260" s="163"/>
      <c r="T260" s="165">
        <f>SUM(T261:T279)</f>
        <v>0</v>
      </c>
      <c r="AR260" s="158" t="s">
        <v>76</v>
      </c>
      <c r="AT260" s="166" t="s">
        <v>68</v>
      </c>
      <c r="AU260" s="166" t="s">
        <v>74</v>
      </c>
      <c r="AY260" s="158" t="s">
        <v>110</v>
      </c>
      <c r="BK260" s="167">
        <f>SUM(BK261:BK279)</f>
        <v>0</v>
      </c>
    </row>
    <row r="261" spans="2:65" s="1" customFormat="1" ht="16.5" customHeight="1">
      <c r="B261" s="170"/>
      <c r="C261" s="171" t="s">
        <v>237</v>
      </c>
      <c r="D261" s="171" t="s">
        <v>111</v>
      </c>
      <c r="E261" s="172" t="s">
        <v>603</v>
      </c>
      <c r="F261" s="173" t="s">
        <v>604</v>
      </c>
      <c r="G261" s="174" t="s">
        <v>129</v>
      </c>
      <c r="H261" s="175">
        <v>1</v>
      </c>
      <c r="I261" s="176"/>
      <c r="J261" s="177">
        <f>ROUND(I261*H261,2)</f>
        <v>0</v>
      </c>
      <c r="K261" s="173" t="s">
        <v>155</v>
      </c>
      <c r="L261" s="37"/>
      <c r="M261" s="178" t="s">
        <v>5</v>
      </c>
      <c r="N261" s="179" t="s">
        <v>41</v>
      </c>
      <c r="O261" s="38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AR261" s="20" t="s">
        <v>116</v>
      </c>
      <c r="AT261" s="20" t="s">
        <v>111</v>
      </c>
      <c r="AU261" s="20" t="s">
        <v>76</v>
      </c>
      <c r="AY261" s="20" t="s">
        <v>110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20" t="s">
        <v>74</v>
      </c>
      <c r="BK261" s="182">
        <f>ROUND(I261*H261,2)</f>
        <v>0</v>
      </c>
      <c r="BL261" s="20" t="s">
        <v>116</v>
      </c>
      <c r="BM261" s="20" t="s">
        <v>681</v>
      </c>
    </row>
    <row r="262" spans="2:65" s="1" customFormat="1" ht="89.25" customHeight="1">
      <c r="B262" s="170"/>
      <c r="C262" s="183" t="s">
        <v>238</v>
      </c>
      <c r="D262" s="183" t="s">
        <v>117</v>
      </c>
      <c r="E262" s="184" t="s">
        <v>668</v>
      </c>
      <c r="F262" s="185" t="s">
        <v>669</v>
      </c>
      <c r="G262" s="186" t="s">
        <v>129</v>
      </c>
      <c r="H262" s="187">
        <v>1</v>
      </c>
      <c r="I262" s="188"/>
      <c r="J262" s="189">
        <f>ROUND(I262*H262,2)</f>
        <v>0</v>
      </c>
      <c r="K262" s="185" t="s">
        <v>155</v>
      </c>
      <c r="L262" s="190"/>
      <c r="M262" s="191" t="s">
        <v>5</v>
      </c>
      <c r="N262" s="192" t="s">
        <v>41</v>
      </c>
      <c r="O262" s="38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AR262" s="20" t="s">
        <v>118</v>
      </c>
      <c r="AT262" s="20" t="s">
        <v>117</v>
      </c>
      <c r="AU262" s="20" t="s">
        <v>76</v>
      </c>
      <c r="AY262" s="20" t="s">
        <v>110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20" t="s">
        <v>74</v>
      </c>
      <c r="BK262" s="182">
        <f>ROUND(I262*H262,2)</f>
        <v>0</v>
      </c>
      <c r="BL262" s="20" t="s">
        <v>116</v>
      </c>
      <c r="BM262" s="20" t="s">
        <v>245</v>
      </c>
    </row>
    <row r="263" spans="2:65" s="1" customFormat="1" ht="27">
      <c r="B263" s="37"/>
      <c r="D263" s="193" t="s">
        <v>125</v>
      </c>
      <c r="F263" s="194" t="s">
        <v>373</v>
      </c>
      <c r="I263" s="145"/>
      <c r="L263" s="37"/>
      <c r="M263" s="195"/>
      <c r="N263" s="38"/>
      <c r="O263" s="38"/>
      <c r="P263" s="38"/>
      <c r="Q263" s="38"/>
      <c r="R263" s="38"/>
      <c r="S263" s="38"/>
      <c r="T263" s="66"/>
      <c r="AT263" s="20" t="s">
        <v>125</v>
      </c>
      <c r="AU263" s="20" t="s">
        <v>76</v>
      </c>
    </row>
    <row r="264" spans="2:65" s="1" customFormat="1" ht="16.5" customHeight="1">
      <c r="B264" s="170"/>
      <c r="C264" s="171" t="s">
        <v>239</v>
      </c>
      <c r="D264" s="171" t="s">
        <v>111</v>
      </c>
      <c r="E264" s="172" t="s">
        <v>670</v>
      </c>
      <c r="F264" s="173" t="s">
        <v>671</v>
      </c>
      <c r="G264" s="174" t="s">
        <v>129</v>
      </c>
      <c r="H264" s="175">
        <v>1</v>
      </c>
      <c r="I264" s="176"/>
      <c r="J264" s="177">
        <f>ROUND(I264*H264,2)</f>
        <v>0</v>
      </c>
      <c r="K264" s="173" t="s">
        <v>155</v>
      </c>
      <c r="L264" s="37"/>
      <c r="M264" s="178" t="s">
        <v>5</v>
      </c>
      <c r="N264" s="179" t="s">
        <v>41</v>
      </c>
      <c r="O264" s="38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AR264" s="20" t="s">
        <v>116</v>
      </c>
      <c r="AT264" s="20" t="s">
        <v>111</v>
      </c>
      <c r="AU264" s="20" t="s">
        <v>76</v>
      </c>
      <c r="AY264" s="20" t="s">
        <v>110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20" t="s">
        <v>74</v>
      </c>
      <c r="BK264" s="182">
        <f>ROUND(I264*H264,2)</f>
        <v>0</v>
      </c>
      <c r="BL264" s="20" t="s">
        <v>116</v>
      </c>
      <c r="BM264" s="20" t="s">
        <v>682</v>
      </c>
    </row>
    <row r="265" spans="2:65" s="1" customFormat="1" ht="25.5" customHeight="1">
      <c r="B265" s="170"/>
      <c r="C265" s="183" t="s">
        <v>240</v>
      </c>
      <c r="D265" s="183" t="s">
        <v>117</v>
      </c>
      <c r="E265" s="184" t="s">
        <v>683</v>
      </c>
      <c r="F265" s="185" t="s">
        <v>684</v>
      </c>
      <c r="G265" s="186" t="s">
        <v>129</v>
      </c>
      <c r="H265" s="187">
        <v>1</v>
      </c>
      <c r="I265" s="188"/>
      <c r="J265" s="189">
        <f>ROUND(I265*H265,2)</f>
        <v>0</v>
      </c>
      <c r="K265" s="185" t="s">
        <v>155</v>
      </c>
      <c r="L265" s="190"/>
      <c r="M265" s="191" t="s">
        <v>5</v>
      </c>
      <c r="N265" s="192" t="s">
        <v>41</v>
      </c>
      <c r="O265" s="38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AR265" s="20" t="s">
        <v>118</v>
      </c>
      <c r="AT265" s="20" t="s">
        <v>117</v>
      </c>
      <c r="AU265" s="20" t="s">
        <v>76</v>
      </c>
      <c r="AY265" s="20" t="s">
        <v>110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20" t="s">
        <v>74</v>
      </c>
      <c r="BK265" s="182">
        <f>ROUND(I265*H265,2)</f>
        <v>0</v>
      </c>
      <c r="BL265" s="20" t="s">
        <v>116</v>
      </c>
      <c r="BM265" s="20" t="s">
        <v>248</v>
      </c>
    </row>
    <row r="266" spans="2:65" s="1" customFormat="1" ht="27">
      <c r="B266" s="37"/>
      <c r="D266" s="193" t="s">
        <v>125</v>
      </c>
      <c r="F266" s="194" t="s">
        <v>373</v>
      </c>
      <c r="I266" s="145"/>
      <c r="L266" s="37"/>
      <c r="M266" s="195"/>
      <c r="N266" s="38"/>
      <c r="O266" s="38"/>
      <c r="P266" s="38"/>
      <c r="Q266" s="38"/>
      <c r="R266" s="38"/>
      <c r="S266" s="38"/>
      <c r="T266" s="66"/>
      <c r="AT266" s="20" t="s">
        <v>125</v>
      </c>
      <c r="AU266" s="20" t="s">
        <v>76</v>
      </c>
    </row>
    <row r="267" spans="2:65" s="1" customFormat="1" ht="16.5" customHeight="1">
      <c r="B267" s="170"/>
      <c r="C267" s="171" t="s">
        <v>241</v>
      </c>
      <c r="D267" s="171" t="s">
        <v>111</v>
      </c>
      <c r="E267" s="172" t="s">
        <v>136</v>
      </c>
      <c r="F267" s="173" t="s">
        <v>137</v>
      </c>
      <c r="G267" s="174" t="s">
        <v>114</v>
      </c>
      <c r="H267" s="175">
        <v>211</v>
      </c>
      <c r="I267" s="176"/>
      <c r="J267" s="177">
        <f>ROUND(I267*H267,2)</f>
        <v>0</v>
      </c>
      <c r="K267" s="173" t="s">
        <v>115</v>
      </c>
      <c r="L267" s="37"/>
      <c r="M267" s="178" t="s">
        <v>5</v>
      </c>
      <c r="N267" s="179" t="s">
        <v>41</v>
      </c>
      <c r="O267" s="38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AR267" s="20" t="s">
        <v>116</v>
      </c>
      <c r="AT267" s="20" t="s">
        <v>111</v>
      </c>
      <c r="AU267" s="20" t="s">
        <v>76</v>
      </c>
      <c r="AY267" s="20" t="s">
        <v>110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20" t="s">
        <v>74</v>
      </c>
      <c r="BK267" s="182">
        <f>ROUND(I267*H267,2)</f>
        <v>0</v>
      </c>
      <c r="BL267" s="20" t="s">
        <v>116</v>
      </c>
      <c r="BM267" s="20" t="s">
        <v>685</v>
      </c>
    </row>
    <row r="268" spans="2:65" s="1" customFormat="1" ht="40.5">
      <c r="B268" s="37"/>
      <c r="D268" s="193" t="s">
        <v>138</v>
      </c>
      <c r="F268" s="194" t="s">
        <v>139</v>
      </c>
      <c r="I268" s="145"/>
      <c r="L268" s="37"/>
      <c r="M268" s="195"/>
      <c r="N268" s="38"/>
      <c r="O268" s="38"/>
      <c r="P268" s="38"/>
      <c r="Q268" s="38"/>
      <c r="R268" s="38"/>
      <c r="S268" s="38"/>
      <c r="T268" s="66"/>
      <c r="AT268" s="20" t="s">
        <v>138</v>
      </c>
      <c r="AU268" s="20" t="s">
        <v>76</v>
      </c>
    </row>
    <row r="269" spans="2:65" s="1" customFormat="1" ht="16.5" customHeight="1">
      <c r="B269" s="170"/>
      <c r="C269" s="183" t="s">
        <v>242</v>
      </c>
      <c r="D269" s="183" t="s">
        <v>117</v>
      </c>
      <c r="E269" s="184" t="s">
        <v>623</v>
      </c>
      <c r="F269" s="185" t="s">
        <v>624</v>
      </c>
      <c r="G269" s="186" t="s">
        <v>114</v>
      </c>
      <c r="H269" s="187">
        <v>55</v>
      </c>
      <c r="I269" s="188"/>
      <c r="J269" s="189">
        <f>ROUND(I269*H269,2)</f>
        <v>0</v>
      </c>
      <c r="K269" s="185" t="s">
        <v>155</v>
      </c>
      <c r="L269" s="190"/>
      <c r="M269" s="191" t="s">
        <v>5</v>
      </c>
      <c r="N269" s="192" t="s">
        <v>41</v>
      </c>
      <c r="O269" s="38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20" t="s">
        <v>118</v>
      </c>
      <c r="AT269" s="20" t="s">
        <v>117</v>
      </c>
      <c r="AU269" s="20" t="s">
        <v>76</v>
      </c>
      <c r="AY269" s="20" t="s">
        <v>110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20" t="s">
        <v>74</v>
      </c>
      <c r="BK269" s="182">
        <f>ROUND(I269*H269,2)</f>
        <v>0</v>
      </c>
      <c r="BL269" s="20" t="s">
        <v>116</v>
      </c>
      <c r="BM269" s="20" t="s">
        <v>255</v>
      </c>
    </row>
    <row r="270" spans="2:65" s="1" customFormat="1" ht="27">
      <c r="B270" s="37"/>
      <c r="D270" s="193" t="s">
        <v>125</v>
      </c>
      <c r="F270" s="194" t="s">
        <v>373</v>
      </c>
      <c r="I270" s="145"/>
      <c r="L270" s="37"/>
      <c r="M270" s="195"/>
      <c r="N270" s="38"/>
      <c r="O270" s="38"/>
      <c r="P270" s="38"/>
      <c r="Q270" s="38"/>
      <c r="R270" s="38"/>
      <c r="S270" s="38"/>
      <c r="T270" s="66"/>
      <c r="AT270" s="20" t="s">
        <v>125</v>
      </c>
      <c r="AU270" s="20" t="s">
        <v>76</v>
      </c>
    </row>
    <row r="271" spans="2:65" s="1" customFormat="1" ht="25.5" customHeight="1">
      <c r="B271" s="170"/>
      <c r="C271" s="171" t="s">
        <v>243</v>
      </c>
      <c r="D271" s="171" t="s">
        <v>111</v>
      </c>
      <c r="E271" s="172" t="s">
        <v>350</v>
      </c>
      <c r="F271" s="173" t="s">
        <v>351</v>
      </c>
      <c r="G271" s="174" t="s">
        <v>114</v>
      </c>
      <c r="H271" s="175">
        <v>60</v>
      </c>
      <c r="I271" s="176"/>
      <c r="J271" s="177">
        <f>ROUND(I271*H271,2)</f>
        <v>0</v>
      </c>
      <c r="K271" s="173" t="s">
        <v>115</v>
      </c>
      <c r="L271" s="37"/>
      <c r="M271" s="178" t="s">
        <v>5</v>
      </c>
      <c r="N271" s="179" t="s">
        <v>41</v>
      </c>
      <c r="O271" s="38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AR271" s="20" t="s">
        <v>116</v>
      </c>
      <c r="AT271" s="20" t="s">
        <v>111</v>
      </c>
      <c r="AU271" s="20" t="s">
        <v>76</v>
      </c>
      <c r="AY271" s="20" t="s">
        <v>110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20" t="s">
        <v>74</v>
      </c>
      <c r="BK271" s="182">
        <f>ROUND(I271*H271,2)</f>
        <v>0</v>
      </c>
      <c r="BL271" s="20" t="s">
        <v>116</v>
      </c>
      <c r="BM271" s="20" t="s">
        <v>686</v>
      </c>
    </row>
    <row r="272" spans="2:65" s="1" customFormat="1" ht="16.5" customHeight="1">
      <c r="B272" s="170"/>
      <c r="C272" s="183" t="s">
        <v>244</v>
      </c>
      <c r="D272" s="183" t="s">
        <v>117</v>
      </c>
      <c r="E272" s="184" t="s">
        <v>626</v>
      </c>
      <c r="F272" s="185" t="s">
        <v>352</v>
      </c>
      <c r="G272" s="186" t="s">
        <v>114</v>
      </c>
      <c r="H272" s="187">
        <v>60</v>
      </c>
      <c r="I272" s="188"/>
      <c r="J272" s="189">
        <f>ROUND(I272*H272,2)</f>
        <v>0</v>
      </c>
      <c r="K272" s="185" t="s">
        <v>155</v>
      </c>
      <c r="L272" s="190"/>
      <c r="M272" s="191" t="s">
        <v>5</v>
      </c>
      <c r="N272" s="192" t="s">
        <v>41</v>
      </c>
      <c r="O272" s="38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AR272" s="20" t="s">
        <v>118</v>
      </c>
      <c r="AT272" s="20" t="s">
        <v>117</v>
      </c>
      <c r="AU272" s="20" t="s">
        <v>76</v>
      </c>
      <c r="AY272" s="20" t="s">
        <v>110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20" t="s">
        <v>74</v>
      </c>
      <c r="BK272" s="182">
        <f>ROUND(I272*H272,2)</f>
        <v>0</v>
      </c>
      <c r="BL272" s="20" t="s">
        <v>116</v>
      </c>
      <c r="BM272" s="20" t="s">
        <v>261</v>
      </c>
    </row>
    <row r="273" spans="2:65" s="1" customFormat="1" ht="27">
      <c r="B273" s="37"/>
      <c r="D273" s="193" t="s">
        <v>125</v>
      </c>
      <c r="F273" s="194" t="s">
        <v>373</v>
      </c>
      <c r="I273" s="145"/>
      <c r="L273" s="37"/>
      <c r="M273" s="195"/>
      <c r="N273" s="38"/>
      <c r="O273" s="38"/>
      <c r="P273" s="38"/>
      <c r="Q273" s="38"/>
      <c r="R273" s="38"/>
      <c r="S273" s="38"/>
      <c r="T273" s="66"/>
      <c r="AT273" s="20" t="s">
        <v>125</v>
      </c>
      <c r="AU273" s="20" t="s">
        <v>76</v>
      </c>
    </row>
    <row r="274" spans="2:65" s="1" customFormat="1" ht="25.5" customHeight="1">
      <c r="B274" s="170"/>
      <c r="C274" s="171" t="s">
        <v>245</v>
      </c>
      <c r="D274" s="171" t="s">
        <v>111</v>
      </c>
      <c r="E274" s="172" t="s">
        <v>631</v>
      </c>
      <c r="F274" s="173" t="s">
        <v>632</v>
      </c>
      <c r="G274" s="174" t="s">
        <v>114</v>
      </c>
      <c r="H274" s="175">
        <v>50</v>
      </c>
      <c r="I274" s="176"/>
      <c r="J274" s="177">
        <f>ROUND(I274*H274,2)</f>
        <v>0</v>
      </c>
      <c r="K274" s="173" t="s">
        <v>115</v>
      </c>
      <c r="L274" s="37"/>
      <c r="M274" s="178" t="s">
        <v>5</v>
      </c>
      <c r="N274" s="179" t="s">
        <v>41</v>
      </c>
      <c r="O274" s="38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AR274" s="20" t="s">
        <v>116</v>
      </c>
      <c r="AT274" s="20" t="s">
        <v>111</v>
      </c>
      <c r="AU274" s="20" t="s">
        <v>76</v>
      </c>
      <c r="AY274" s="20" t="s">
        <v>110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20" t="s">
        <v>74</v>
      </c>
      <c r="BK274" s="182">
        <f>ROUND(I274*H274,2)</f>
        <v>0</v>
      </c>
      <c r="BL274" s="20" t="s">
        <v>116</v>
      </c>
      <c r="BM274" s="20" t="s">
        <v>474</v>
      </c>
    </row>
    <row r="275" spans="2:65" s="1" customFormat="1" ht="16.5" customHeight="1">
      <c r="B275" s="170"/>
      <c r="C275" s="183" t="s">
        <v>246</v>
      </c>
      <c r="D275" s="183" t="s">
        <v>117</v>
      </c>
      <c r="E275" s="184" t="s">
        <v>634</v>
      </c>
      <c r="F275" s="185" t="s">
        <v>360</v>
      </c>
      <c r="G275" s="186" t="s">
        <v>114</v>
      </c>
      <c r="H275" s="187">
        <v>50</v>
      </c>
      <c r="I275" s="188"/>
      <c r="J275" s="189">
        <f>ROUND(I275*H275,2)</f>
        <v>0</v>
      </c>
      <c r="K275" s="185" t="s">
        <v>155</v>
      </c>
      <c r="L275" s="190"/>
      <c r="M275" s="191" t="s">
        <v>5</v>
      </c>
      <c r="N275" s="192" t="s">
        <v>41</v>
      </c>
      <c r="O275" s="38"/>
      <c r="P275" s="180">
        <f>O275*H275</f>
        <v>0</v>
      </c>
      <c r="Q275" s="180">
        <v>0</v>
      </c>
      <c r="R275" s="180">
        <f>Q275*H275</f>
        <v>0</v>
      </c>
      <c r="S275" s="180">
        <v>0</v>
      </c>
      <c r="T275" s="181">
        <f>S275*H275</f>
        <v>0</v>
      </c>
      <c r="AR275" s="20" t="s">
        <v>118</v>
      </c>
      <c r="AT275" s="20" t="s">
        <v>117</v>
      </c>
      <c r="AU275" s="20" t="s">
        <v>76</v>
      </c>
      <c r="AY275" s="20" t="s">
        <v>110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20" t="s">
        <v>74</v>
      </c>
      <c r="BK275" s="182">
        <f>ROUND(I275*H275,2)</f>
        <v>0</v>
      </c>
      <c r="BL275" s="20" t="s">
        <v>116</v>
      </c>
      <c r="BM275" s="20" t="s">
        <v>267</v>
      </c>
    </row>
    <row r="276" spans="2:65" s="1" customFormat="1" ht="27">
      <c r="B276" s="37"/>
      <c r="D276" s="193" t="s">
        <v>125</v>
      </c>
      <c r="F276" s="194" t="s">
        <v>373</v>
      </c>
      <c r="I276" s="145"/>
      <c r="L276" s="37"/>
      <c r="M276" s="195"/>
      <c r="N276" s="38"/>
      <c r="O276" s="38"/>
      <c r="P276" s="38"/>
      <c r="Q276" s="38"/>
      <c r="R276" s="38"/>
      <c r="S276" s="38"/>
      <c r="T276" s="66"/>
      <c r="AT276" s="20" t="s">
        <v>125</v>
      </c>
      <c r="AU276" s="20" t="s">
        <v>76</v>
      </c>
    </row>
    <row r="277" spans="2:65" s="1" customFormat="1" ht="25.5" customHeight="1">
      <c r="B277" s="170"/>
      <c r="C277" s="171" t="s">
        <v>248</v>
      </c>
      <c r="D277" s="171" t="s">
        <v>111</v>
      </c>
      <c r="E277" s="172" t="s">
        <v>112</v>
      </c>
      <c r="F277" s="173" t="s">
        <v>113</v>
      </c>
      <c r="G277" s="174" t="s">
        <v>114</v>
      </c>
      <c r="H277" s="175">
        <v>5</v>
      </c>
      <c r="I277" s="176"/>
      <c r="J277" s="177">
        <f>ROUND(I277*H277,2)</f>
        <v>0</v>
      </c>
      <c r="K277" s="173" t="s">
        <v>115</v>
      </c>
      <c r="L277" s="37"/>
      <c r="M277" s="178" t="s">
        <v>5</v>
      </c>
      <c r="N277" s="179" t="s">
        <v>41</v>
      </c>
      <c r="O277" s="38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AR277" s="20" t="s">
        <v>116</v>
      </c>
      <c r="AT277" s="20" t="s">
        <v>111</v>
      </c>
      <c r="AU277" s="20" t="s">
        <v>76</v>
      </c>
      <c r="AY277" s="20" t="s">
        <v>110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20" t="s">
        <v>74</v>
      </c>
      <c r="BK277" s="182">
        <f>ROUND(I277*H277,2)</f>
        <v>0</v>
      </c>
      <c r="BL277" s="20" t="s">
        <v>116</v>
      </c>
      <c r="BM277" s="20" t="s">
        <v>687</v>
      </c>
    </row>
    <row r="278" spans="2:65" s="1" customFormat="1" ht="16.5" customHeight="1">
      <c r="B278" s="170"/>
      <c r="C278" s="183" t="s">
        <v>252</v>
      </c>
      <c r="D278" s="183" t="s">
        <v>117</v>
      </c>
      <c r="E278" s="184" t="s">
        <v>636</v>
      </c>
      <c r="F278" s="185" t="s">
        <v>361</v>
      </c>
      <c r="G278" s="186" t="s">
        <v>114</v>
      </c>
      <c r="H278" s="187">
        <v>5</v>
      </c>
      <c r="I278" s="188"/>
      <c r="J278" s="189">
        <f>ROUND(I278*H278,2)</f>
        <v>0</v>
      </c>
      <c r="K278" s="185" t="s">
        <v>155</v>
      </c>
      <c r="L278" s="190"/>
      <c r="M278" s="191" t="s">
        <v>5</v>
      </c>
      <c r="N278" s="192" t="s">
        <v>41</v>
      </c>
      <c r="O278" s="38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AR278" s="20" t="s">
        <v>118</v>
      </c>
      <c r="AT278" s="20" t="s">
        <v>117</v>
      </c>
      <c r="AU278" s="20" t="s">
        <v>76</v>
      </c>
      <c r="AY278" s="20" t="s">
        <v>110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20" t="s">
        <v>74</v>
      </c>
      <c r="BK278" s="182">
        <f>ROUND(I278*H278,2)</f>
        <v>0</v>
      </c>
      <c r="BL278" s="20" t="s">
        <v>116</v>
      </c>
      <c r="BM278" s="20" t="s">
        <v>131</v>
      </c>
    </row>
    <row r="279" spans="2:65" s="1" customFormat="1" ht="27">
      <c r="B279" s="37"/>
      <c r="D279" s="193" t="s">
        <v>125</v>
      </c>
      <c r="F279" s="194" t="s">
        <v>373</v>
      </c>
      <c r="I279" s="145"/>
      <c r="L279" s="37"/>
      <c r="M279" s="195"/>
      <c r="N279" s="38"/>
      <c r="O279" s="38"/>
      <c r="P279" s="38"/>
      <c r="Q279" s="38"/>
      <c r="R279" s="38"/>
      <c r="S279" s="38"/>
      <c r="T279" s="66"/>
      <c r="AT279" s="20" t="s">
        <v>125</v>
      </c>
      <c r="AU279" s="20" t="s">
        <v>76</v>
      </c>
    </row>
    <row r="280" spans="2:65" s="10" customFormat="1" ht="29.85" customHeight="1">
      <c r="B280" s="157"/>
      <c r="D280" s="158" t="s">
        <v>68</v>
      </c>
      <c r="E280" s="168" t="s">
        <v>370</v>
      </c>
      <c r="F280" s="168" t="s">
        <v>396</v>
      </c>
      <c r="I280" s="160"/>
      <c r="J280" s="169">
        <f>BK280</f>
        <v>0</v>
      </c>
      <c r="L280" s="157"/>
      <c r="M280" s="162"/>
      <c r="N280" s="163"/>
      <c r="O280" s="163"/>
      <c r="P280" s="164">
        <f>SUM(P281:P322)</f>
        <v>0</v>
      </c>
      <c r="Q280" s="163"/>
      <c r="R280" s="164">
        <f>SUM(R281:R322)</f>
        <v>0</v>
      </c>
      <c r="S280" s="163"/>
      <c r="T280" s="165">
        <f>SUM(T281:T322)</f>
        <v>0</v>
      </c>
      <c r="AR280" s="158" t="s">
        <v>76</v>
      </c>
      <c r="AT280" s="166" t="s">
        <v>68</v>
      </c>
      <c r="AU280" s="166" t="s">
        <v>74</v>
      </c>
      <c r="AY280" s="158" t="s">
        <v>110</v>
      </c>
      <c r="BK280" s="167">
        <f>SUM(BK281:BK322)</f>
        <v>0</v>
      </c>
    </row>
    <row r="281" spans="2:65" s="1" customFormat="1" ht="16.5" customHeight="1">
      <c r="B281" s="170"/>
      <c r="C281" s="171" t="s">
        <v>255</v>
      </c>
      <c r="D281" s="171" t="s">
        <v>111</v>
      </c>
      <c r="E281" s="172" t="s">
        <v>603</v>
      </c>
      <c r="F281" s="173" t="s">
        <v>604</v>
      </c>
      <c r="G281" s="174" t="s">
        <v>129</v>
      </c>
      <c r="H281" s="175">
        <v>1</v>
      </c>
      <c r="I281" s="176"/>
      <c r="J281" s="177">
        <f>ROUND(I281*H281,2)</f>
        <v>0</v>
      </c>
      <c r="K281" s="173" t="s">
        <v>155</v>
      </c>
      <c r="L281" s="37"/>
      <c r="M281" s="178" t="s">
        <v>5</v>
      </c>
      <c r="N281" s="179" t="s">
        <v>41</v>
      </c>
      <c r="O281" s="38"/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AR281" s="20" t="s">
        <v>116</v>
      </c>
      <c r="AT281" s="20" t="s">
        <v>111</v>
      </c>
      <c r="AU281" s="20" t="s">
        <v>76</v>
      </c>
      <c r="AY281" s="20" t="s">
        <v>110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20" t="s">
        <v>74</v>
      </c>
      <c r="BK281" s="182">
        <f>ROUND(I281*H281,2)</f>
        <v>0</v>
      </c>
      <c r="BL281" s="20" t="s">
        <v>116</v>
      </c>
      <c r="BM281" s="20" t="s">
        <v>688</v>
      </c>
    </row>
    <row r="282" spans="2:65" s="1" customFormat="1" ht="76.5" customHeight="1">
      <c r="B282" s="170"/>
      <c r="C282" s="183" t="s">
        <v>258</v>
      </c>
      <c r="D282" s="183" t="s">
        <v>117</v>
      </c>
      <c r="E282" s="184" t="s">
        <v>689</v>
      </c>
      <c r="F282" s="185" t="s">
        <v>690</v>
      </c>
      <c r="G282" s="186" t="s">
        <v>129</v>
      </c>
      <c r="H282" s="187">
        <v>1</v>
      </c>
      <c r="I282" s="188"/>
      <c r="J282" s="189">
        <f>ROUND(I282*H282,2)</f>
        <v>0</v>
      </c>
      <c r="K282" s="185" t="s">
        <v>155</v>
      </c>
      <c r="L282" s="190"/>
      <c r="M282" s="191" t="s">
        <v>5</v>
      </c>
      <c r="N282" s="192" t="s">
        <v>41</v>
      </c>
      <c r="O282" s="38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AR282" s="20" t="s">
        <v>118</v>
      </c>
      <c r="AT282" s="20" t="s">
        <v>117</v>
      </c>
      <c r="AU282" s="20" t="s">
        <v>76</v>
      </c>
      <c r="AY282" s="20" t="s">
        <v>110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20" t="s">
        <v>74</v>
      </c>
      <c r="BK282" s="182">
        <f>ROUND(I282*H282,2)</f>
        <v>0</v>
      </c>
      <c r="BL282" s="20" t="s">
        <v>116</v>
      </c>
      <c r="BM282" s="20" t="s">
        <v>277</v>
      </c>
    </row>
    <row r="283" spans="2:65" s="1" customFormat="1" ht="27">
      <c r="B283" s="37"/>
      <c r="D283" s="193" t="s">
        <v>125</v>
      </c>
      <c r="F283" s="194" t="s">
        <v>398</v>
      </c>
      <c r="I283" s="145"/>
      <c r="L283" s="37"/>
      <c r="M283" s="195"/>
      <c r="N283" s="38"/>
      <c r="O283" s="38"/>
      <c r="P283" s="38"/>
      <c r="Q283" s="38"/>
      <c r="R283" s="38"/>
      <c r="S283" s="38"/>
      <c r="T283" s="66"/>
      <c r="AT283" s="20" t="s">
        <v>125</v>
      </c>
      <c r="AU283" s="20" t="s">
        <v>76</v>
      </c>
    </row>
    <row r="284" spans="2:65" s="1" customFormat="1" ht="16.5" customHeight="1">
      <c r="B284" s="170"/>
      <c r="C284" s="171" t="s">
        <v>261</v>
      </c>
      <c r="D284" s="171" t="s">
        <v>111</v>
      </c>
      <c r="E284" s="172" t="s">
        <v>691</v>
      </c>
      <c r="F284" s="173" t="s">
        <v>692</v>
      </c>
      <c r="G284" s="174" t="s">
        <v>129</v>
      </c>
      <c r="H284" s="175">
        <v>1</v>
      </c>
      <c r="I284" s="176"/>
      <c r="J284" s="177">
        <f>ROUND(I284*H284,2)</f>
        <v>0</v>
      </c>
      <c r="K284" s="173" t="s">
        <v>155</v>
      </c>
      <c r="L284" s="37"/>
      <c r="M284" s="178" t="s">
        <v>5</v>
      </c>
      <c r="N284" s="179" t="s">
        <v>41</v>
      </c>
      <c r="O284" s="38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AR284" s="20" t="s">
        <v>116</v>
      </c>
      <c r="AT284" s="20" t="s">
        <v>111</v>
      </c>
      <c r="AU284" s="20" t="s">
        <v>76</v>
      </c>
      <c r="AY284" s="20" t="s">
        <v>110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20" t="s">
        <v>74</v>
      </c>
      <c r="BK284" s="182">
        <f>ROUND(I284*H284,2)</f>
        <v>0</v>
      </c>
      <c r="BL284" s="20" t="s">
        <v>116</v>
      </c>
      <c r="BM284" s="20" t="s">
        <v>693</v>
      </c>
    </row>
    <row r="285" spans="2:65" s="1" customFormat="1" ht="25.5" customHeight="1">
      <c r="B285" s="170"/>
      <c r="C285" s="183" t="s">
        <v>264</v>
      </c>
      <c r="D285" s="183" t="s">
        <v>117</v>
      </c>
      <c r="E285" s="184" t="s">
        <v>694</v>
      </c>
      <c r="F285" s="185" t="s">
        <v>695</v>
      </c>
      <c r="G285" s="186" t="s">
        <v>129</v>
      </c>
      <c r="H285" s="187">
        <v>1</v>
      </c>
      <c r="I285" s="188"/>
      <c r="J285" s="189">
        <f>ROUND(I285*H285,2)</f>
        <v>0</v>
      </c>
      <c r="K285" s="185" t="s">
        <v>155</v>
      </c>
      <c r="L285" s="190"/>
      <c r="M285" s="191" t="s">
        <v>5</v>
      </c>
      <c r="N285" s="192" t="s">
        <v>41</v>
      </c>
      <c r="O285" s="38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20" t="s">
        <v>118</v>
      </c>
      <c r="AT285" s="20" t="s">
        <v>117</v>
      </c>
      <c r="AU285" s="20" t="s">
        <v>76</v>
      </c>
      <c r="AY285" s="20" t="s">
        <v>110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20" t="s">
        <v>74</v>
      </c>
      <c r="BK285" s="182">
        <f>ROUND(I285*H285,2)</f>
        <v>0</v>
      </c>
      <c r="BL285" s="20" t="s">
        <v>116</v>
      </c>
      <c r="BM285" s="20" t="s">
        <v>279</v>
      </c>
    </row>
    <row r="286" spans="2:65" s="1" customFormat="1" ht="27">
      <c r="B286" s="37"/>
      <c r="D286" s="193" t="s">
        <v>125</v>
      </c>
      <c r="F286" s="194" t="s">
        <v>398</v>
      </c>
      <c r="I286" s="145"/>
      <c r="L286" s="37"/>
      <c r="M286" s="195"/>
      <c r="N286" s="38"/>
      <c r="O286" s="38"/>
      <c r="P286" s="38"/>
      <c r="Q286" s="38"/>
      <c r="R286" s="38"/>
      <c r="S286" s="38"/>
      <c r="T286" s="66"/>
      <c r="AT286" s="20" t="s">
        <v>125</v>
      </c>
      <c r="AU286" s="20" t="s">
        <v>76</v>
      </c>
    </row>
    <row r="287" spans="2:65" s="1" customFormat="1" ht="25.5" customHeight="1">
      <c r="B287" s="170"/>
      <c r="C287" s="171" t="s">
        <v>267</v>
      </c>
      <c r="D287" s="171" t="s">
        <v>111</v>
      </c>
      <c r="E287" s="172" t="s">
        <v>596</v>
      </c>
      <c r="F287" s="173" t="s">
        <v>597</v>
      </c>
      <c r="G287" s="174" t="s">
        <v>129</v>
      </c>
      <c r="H287" s="175">
        <v>1</v>
      </c>
      <c r="I287" s="176"/>
      <c r="J287" s="177">
        <f>ROUND(I287*H287,2)</f>
        <v>0</v>
      </c>
      <c r="K287" s="173" t="s">
        <v>155</v>
      </c>
      <c r="L287" s="37"/>
      <c r="M287" s="178" t="s">
        <v>5</v>
      </c>
      <c r="N287" s="179" t="s">
        <v>41</v>
      </c>
      <c r="O287" s="38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AR287" s="20" t="s">
        <v>116</v>
      </c>
      <c r="AT287" s="20" t="s">
        <v>111</v>
      </c>
      <c r="AU287" s="20" t="s">
        <v>76</v>
      </c>
      <c r="AY287" s="20" t="s">
        <v>110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20" t="s">
        <v>74</v>
      </c>
      <c r="BK287" s="182">
        <f>ROUND(I287*H287,2)</f>
        <v>0</v>
      </c>
      <c r="BL287" s="20" t="s">
        <v>116</v>
      </c>
      <c r="BM287" s="20" t="s">
        <v>696</v>
      </c>
    </row>
    <row r="288" spans="2:65" s="1" customFormat="1" ht="38.25" customHeight="1">
      <c r="B288" s="170"/>
      <c r="C288" s="183" t="s">
        <v>270</v>
      </c>
      <c r="D288" s="183" t="s">
        <v>117</v>
      </c>
      <c r="E288" s="184" t="s">
        <v>599</v>
      </c>
      <c r="F288" s="185" t="s">
        <v>600</v>
      </c>
      <c r="G288" s="186" t="s">
        <v>129</v>
      </c>
      <c r="H288" s="187">
        <v>1</v>
      </c>
      <c r="I288" s="188"/>
      <c r="J288" s="189">
        <f>ROUND(I288*H288,2)</f>
        <v>0</v>
      </c>
      <c r="K288" s="185" t="s">
        <v>155</v>
      </c>
      <c r="L288" s="190"/>
      <c r="M288" s="191" t="s">
        <v>5</v>
      </c>
      <c r="N288" s="192" t="s">
        <v>41</v>
      </c>
      <c r="O288" s="38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AR288" s="20" t="s">
        <v>118</v>
      </c>
      <c r="AT288" s="20" t="s">
        <v>117</v>
      </c>
      <c r="AU288" s="20" t="s">
        <v>76</v>
      </c>
      <c r="AY288" s="20" t="s">
        <v>110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20" t="s">
        <v>74</v>
      </c>
      <c r="BK288" s="182">
        <f>ROUND(I288*H288,2)</f>
        <v>0</v>
      </c>
      <c r="BL288" s="20" t="s">
        <v>116</v>
      </c>
      <c r="BM288" s="20" t="s">
        <v>281</v>
      </c>
    </row>
    <row r="289" spans="2:65" s="1" customFormat="1" ht="27">
      <c r="B289" s="37"/>
      <c r="D289" s="193" t="s">
        <v>125</v>
      </c>
      <c r="F289" s="194" t="s">
        <v>369</v>
      </c>
      <c r="I289" s="145"/>
      <c r="L289" s="37"/>
      <c r="M289" s="195"/>
      <c r="N289" s="38"/>
      <c r="O289" s="38"/>
      <c r="P289" s="38"/>
      <c r="Q289" s="38"/>
      <c r="R289" s="38"/>
      <c r="S289" s="38"/>
      <c r="T289" s="66"/>
      <c r="AT289" s="20" t="s">
        <v>125</v>
      </c>
      <c r="AU289" s="20" t="s">
        <v>76</v>
      </c>
    </row>
    <row r="290" spans="2:65" s="1" customFormat="1" ht="25.5" customHeight="1">
      <c r="B290" s="170"/>
      <c r="C290" s="171" t="s">
        <v>131</v>
      </c>
      <c r="D290" s="171" t="s">
        <v>111</v>
      </c>
      <c r="E290" s="172" t="s">
        <v>697</v>
      </c>
      <c r="F290" s="173" t="s">
        <v>698</v>
      </c>
      <c r="G290" s="174" t="s">
        <v>129</v>
      </c>
      <c r="H290" s="175">
        <v>1</v>
      </c>
      <c r="I290" s="176"/>
      <c r="J290" s="177">
        <f>ROUND(I290*H290,2)</f>
        <v>0</v>
      </c>
      <c r="K290" s="173" t="s">
        <v>155</v>
      </c>
      <c r="L290" s="37"/>
      <c r="M290" s="178" t="s">
        <v>5</v>
      </c>
      <c r="N290" s="179" t="s">
        <v>41</v>
      </c>
      <c r="O290" s="38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AR290" s="20" t="s">
        <v>116</v>
      </c>
      <c r="AT290" s="20" t="s">
        <v>111</v>
      </c>
      <c r="AU290" s="20" t="s">
        <v>76</v>
      </c>
      <c r="AY290" s="20" t="s">
        <v>110</v>
      </c>
      <c r="BE290" s="182">
        <f>IF(N290="základní",J290,0)</f>
        <v>0</v>
      </c>
      <c r="BF290" s="182">
        <f>IF(N290="snížená",J290,0)</f>
        <v>0</v>
      </c>
      <c r="BG290" s="182">
        <f>IF(N290="zákl. přenesená",J290,0)</f>
        <v>0</v>
      </c>
      <c r="BH290" s="182">
        <f>IF(N290="sníž. přenesená",J290,0)</f>
        <v>0</v>
      </c>
      <c r="BI290" s="182">
        <f>IF(N290="nulová",J290,0)</f>
        <v>0</v>
      </c>
      <c r="BJ290" s="20" t="s">
        <v>74</v>
      </c>
      <c r="BK290" s="182">
        <f>ROUND(I290*H290,2)</f>
        <v>0</v>
      </c>
      <c r="BL290" s="20" t="s">
        <v>116</v>
      </c>
      <c r="BM290" s="20" t="s">
        <v>699</v>
      </c>
    </row>
    <row r="291" spans="2:65" s="1" customFormat="1" ht="165.75" customHeight="1">
      <c r="B291" s="170"/>
      <c r="C291" s="183" t="s">
        <v>276</v>
      </c>
      <c r="D291" s="183" t="s">
        <v>117</v>
      </c>
      <c r="E291" s="184" t="s">
        <v>700</v>
      </c>
      <c r="F291" s="185" t="s">
        <v>701</v>
      </c>
      <c r="G291" s="186" t="s">
        <v>129</v>
      </c>
      <c r="H291" s="187">
        <v>1</v>
      </c>
      <c r="I291" s="188"/>
      <c r="J291" s="189">
        <f>ROUND(I291*H291,2)</f>
        <v>0</v>
      </c>
      <c r="K291" s="185" t="s">
        <v>155</v>
      </c>
      <c r="L291" s="190"/>
      <c r="M291" s="191" t="s">
        <v>5</v>
      </c>
      <c r="N291" s="192" t="s">
        <v>41</v>
      </c>
      <c r="O291" s="38"/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AR291" s="20" t="s">
        <v>118</v>
      </c>
      <c r="AT291" s="20" t="s">
        <v>117</v>
      </c>
      <c r="AU291" s="20" t="s">
        <v>76</v>
      </c>
      <c r="AY291" s="20" t="s">
        <v>110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20" t="s">
        <v>74</v>
      </c>
      <c r="BK291" s="182">
        <f>ROUND(I291*H291,2)</f>
        <v>0</v>
      </c>
      <c r="BL291" s="20" t="s">
        <v>116</v>
      </c>
      <c r="BM291" s="20" t="s">
        <v>283</v>
      </c>
    </row>
    <row r="292" spans="2:65" s="1" customFormat="1" ht="27">
      <c r="B292" s="37"/>
      <c r="D292" s="193" t="s">
        <v>125</v>
      </c>
      <c r="F292" s="194" t="s">
        <v>369</v>
      </c>
      <c r="I292" s="145"/>
      <c r="L292" s="37"/>
      <c r="M292" s="195"/>
      <c r="N292" s="38"/>
      <c r="O292" s="38"/>
      <c r="P292" s="38"/>
      <c r="Q292" s="38"/>
      <c r="R292" s="38"/>
      <c r="S292" s="38"/>
      <c r="T292" s="66"/>
      <c r="AT292" s="20" t="s">
        <v>125</v>
      </c>
      <c r="AU292" s="20" t="s">
        <v>76</v>
      </c>
    </row>
    <row r="293" spans="2:65" s="1" customFormat="1" ht="25.5" customHeight="1">
      <c r="B293" s="170"/>
      <c r="C293" s="171" t="s">
        <v>277</v>
      </c>
      <c r="D293" s="171" t="s">
        <v>111</v>
      </c>
      <c r="E293" s="172" t="s">
        <v>518</v>
      </c>
      <c r="F293" s="173" t="s">
        <v>519</v>
      </c>
      <c r="G293" s="174" t="s">
        <v>129</v>
      </c>
      <c r="H293" s="175">
        <v>1</v>
      </c>
      <c r="I293" s="176"/>
      <c r="J293" s="177">
        <f>ROUND(I293*H293,2)</f>
        <v>0</v>
      </c>
      <c r="K293" s="173" t="s">
        <v>115</v>
      </c>
      <c r="L293" s="37"/>
      <c r="M293" s="178" t="s">
        <v>5</v>
      </c>
      <c r="N293" s="179" t="s">
        <v>41</v>
      </c>
      <c r="O293" s="38"/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AR293" s="20" t="s">
        <v>116</v>
      </c>
      <c r="AT293" s="20" t="s">
        <v>111</v>
      </c>
      <c r="AU293" s="20" t="s">
        <v>76</v>
      </c>
      <c r="AY293" s="20" t="s">
        <v>110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20" t="s">
        <v>74</v>
      </c>
      <c r="BK293" s="182">
        <f>ROUND(I293*H293,2)</f>
        <v>0</v>
      </c>
      <c r="BL293" s="20" t="s">
        <v>116</v>
      </c>
      <c r="BM293" s="20" t="s">
        <v>702</v>
      </c>
    </row>
    <row r="294" spans="2:65" s="1" customFormat="1" ht="102" customHeight="1">
      <c r="B294" s="170"/>
      <c r="C294" s="183" t="s">
        <v>278</v>
      </c>
      <c r="D294" s="183" t="s">
        <v>117</v>
      </c>
      <c r="E294" s="184" t="s">
        <v>703</v>
      </c>
      <c r="F294" s="185" t="s">
        <v>704</v>
      </c>
      <c r="G294" s="186" t="s">
        <v>129</v>
      </c>
      <c r="H294" s="187">
        <v>1</v>
      </c>
      <c r="I294" s="188"/>
      <c r="J294" s="189">
        <f>ROUND(I294*H294,2)</f>
        <v>0</v>
      </c>
      <c r="K294" s="185" t="s">
        <v>155</v>
      </c>
      <c r="L294" s="190"/>
      <c r="M294" s="191" t="s">
        <v>5</v>
      </c>
      <c r="N294" s="192" t="s">
        <v>41</v>
      </c>
      <c r="O294" s="38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AR294" s="20" t="s">
        <v>118</v>
      </c>
      <c r="AT294" s="20" t="s">
        <v>117</v>
      </c>
      <c r="AU294" s="20" t="s">
        <v>76</v>
      </c>
      <c r="AY294" s="20" t="s">
        <v>110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20" t="s">
        <v>74</v>
      </c>
      <c r="BK294" s="182">
        <f>ROUND(I294*H294,2)</f>
        <v>0</v>
      </c>
      <c r="BL294" s="20" t="s">
        <v>116</v>
      </c>
      <c r="BM294" s="20" t="s">
        <v>285</v>
      </c>
    </row>
    <row r="295" spans="2:65" s="1" customFormat="1" ht="27">
      <c r="B295" s="37"/>
      <c r="D295" s="193" t="s">
        <v>125</v>
      </c>
      <c r="F295" s="194" t="s">
        <v>398</v>
      </c>
      <c r="I295" s="145"/>
      <c r="L295" s="37"/>
      <c r="M295" s="195"/>
      <c r="N295" s="38"/>
      <c r="O295" s="38"/>
      <c r="P295" s="38"/>
      <c r="Q295" s="38"/>
      <c r="R295" s="38"/>
      <c r="S295" s="38"/>
      <c r="T295" s="66"/>
      <c r="AT295" s="20" t="s">
        <v>125</v>
      </c>
      <c r="AU295" s="20" t="s">
        <v>76</v>
      </c>
    </row>
    <row r="296" spans="2:65" s="1" customFormat="1" ht="16.5" customHeight="1">
      <c r="B296" s="170"/>
      <c r="C296" s="171" t="s">
        <v>279</v>
      </c>
      <c r="D296" s="171" t="s">
        <v>111</v>
      </c>
      <c r="E296" s="172" t="s">
        <v>523</v>
      </c>
      <c r="F296" s="173" t="s">
        <v>524</v>
      </c>
      <c r="G296" s="174" t="s">
        <v>129</v>
      </c>
      <c r="H296" s="175">
        <v>2</v>
      </c>
      <c r="I296" s="176"/>
      <c r="J296" s="177">
        <f>ROUND(I296*H296,2)</f>
        <v>0</v>
      </c>
      <c r="K296" s="173" t="s">
        <v>155</v>
      </c>
      <c r="L296" s="37"/>
      <c r="M296" s="178" t="s">
        <v>5</v>
      </c>
      <c r="N296" s="179" t="s">
        <v>41</v>
      </c>
      <c r="O296" s="38"/>
      <c r="P296" s="180">
        <f>O296*H296</f>
        <v>0</v>
      </c>
      <c r="Q296" s="180">
        <v>0</v>
      </c>
      <c r="R296" s="180">
        <f>Q296*H296</f>
        <v>0</v>
      </c>
      <c r="S296" s="180">
        <v>0</v>
      </c>
      <c r="T296" s="181">
        <f>S296*H296</f>
        <v>0</v>
      </c>
      <c r="AR296" s="20" t="s">
        <v>116</v>
      </c>
      <c r="AT296" s="20" t="s">
        <v>111</v>
      </c>
      <c r="AU296" s="20" t="s">
        <v>76</v>
      </c>
      <c r="AY296" s="20" t="s">
        <v>110</v>
      </c>
      <c r="BE296" s="182">
        <f>IF(N296="základní",J296,0)</f>
        <v>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20" t="s">
        <v>74</v>
      </c>
      <c r="BK296" s="182">
        <f>ROUND(I296*H296,2)</f>
        <v>0</v>
      </c>
      <c r="BL296" s="20" t="s">
        <v>116</v>
      </c>
      <c r="BM296" s="20" t="s">
        <v>705</v>
      </c>
    </row>
    <row r="297" spans="2:65" s="1" customFormat="1" ht="38.25" customHeight="1">
      <c r="B297" s="170"/>
      <c r="C297" s="183" t="s">
        <v>280</v>
      </c>
      <c r="D297" s="183" t="s">
        <v>117</v>
      </c>
      <c r="E297" s="184" t="s">
        <v>526</v>
      </c>
      <c r="F297" s="185" t="s">
        <v>477</v>
      </c>
      <c r="G297" s="186" t="s">
        <v>129</v>
      </c>
      <c r="H297" s="187">
        <v>1</v>
      </c>
      <c r="I297" s="188"/>
      <c r="J297" s="189">
        <f>ROUND(I297*H297,2)</f>
        <v>0</v>
      </c>
      <c r="K297" s="185" t="s">
        <v>155</v>
      </c>
      <c r="L297" s="190"/>
      <c r="M297" s="191" t="s">
        <v>5</v>
      </c>
      <c r="N297" s="192" t="s">
        <v>41</v>
      </c>
      <c r="O297" s="38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AR297" s="20" t="s">
        <v>118</v>
      </c>
      <c r="AT297" s="20" t="s">
        <v>117</v>
      </c>
      <c r="AU297" s="20" t="s">
        <v>76</v>
      </c>
      <c r="AY297" s="20" t="s">
        <v>110</v>
      </c>
      <c r="BE297" s="182">
        <f>IF(N297="základní",J297,0)</f>
        <v>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20" t="s">
        <v>74</v>
      </c>
      <c r="BK297" s="182">
        <f>ROUND(I297*H297,2)</f>
        <v>0</v>
      </c>
      <c r="BL297" s="20" t="s">
        <v>116</v>
      </c>
      <c r="BM297" s="20" t="s">
        <v>287</v>
      </c>
    </row>
    <row r="298" spans="2:65" s="1" customFormat="1" ht="27">
      <c r="B298" s="37"/>
      <c r="D298" s="193" t="s">
        <v>125</v>
      </c>
      <c r="F298" s="194" t="s">
        <v>398</v>
      </c>
      <c r="I298" s="145"/>
      <c r="L298" s="37"/>
      <c r="M298" s="195"/>
      <c r="N298" s="38"/>
      <c r="O298" s="38"/>
      <c r="P298" s="38"/>
      <c r="Q298" s="38"/>
      <c r="R298" s="38"/>
      <c r="S298" s="38"/>
      <c r="T298" s="66"/>
      <c r="AT298" s="20" t="s">
        <v>125</v>
      </c>
      <c r="AU298" s="20" t="s">
        <v>76</v>
      </c>
    </row>
    <row r="299" spans="2:65" s="1" customFormat="1" ht="38.25" customHeight="1">
      <c r="B299" s="170"/>
      <c r="C299" s="183" t="s">
        <v>281</v>
      </c>
      <c r="D299" s="183" t="s">
        <v>117</v>
      </c>
      <c r="E299" s="184" t="s">
        <v>527</v>
      </c>
      <c r="F299" s="185" t="s">
        <v>478</v>
      </c>
      <c r="G299" s="186" t="s">
        <v>129</v>
      </c>
      <c r="H299" s="187">
        <v>1</v>
      </c>
      <c r="I299" s="188"/>
      <c r="J299" s="189">
        <f>ROUND(I299*H299,2)</f>
        <v>0</v>
      </c>
      <c r="K299" s="185" t="s">
        <v>155</v>
      </c>
      <c r="L299" s="190"/>
      <c r="M299" s="191" t="s">
        <v>5</v>
      </c>
      <c r="N299" s="192" t="s">
        <v>41</v>
      </c>
      <c r="O299" s="38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AR299" s="20" t="s">
        <v>118</v>
      </c>
      <c r="AT299" s="20" t="s">
        <v>117</v>
      </c>
      <c r="AU299" s="20" t="s">
        <v>76</v>
      </c>
      <c r="AY299" s="20" t="s">
        <v>110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20" t="s">
        <v>74</v>
      </c>
      <c r="BK299" s="182">
        <f>ROUND(I299*H299,2)</f>
        <v>0</v>
      </c>
      <c r="BL299" s="20" t="s">
        <v>116</v>
      </c>
      <c r="BM299" s="20" t="s">
        <v>289</v>
      </c>
    </row>
    <row r="300" spans="2:65" s="1" customFormat="1" ht="27">
      <c r="B300" s="37"/>
      <c r="D300" s="193" t="s">
        <v>125</v>
      </c>
      <c r="F300" s="194" t="s">
        <v>398</v>
      </c>
      <c r="I300" s="145"/>
      <c r="L300" s="37"/>
      <c r="M300" s="195"/>
      <c r="N300" s="38"/>
      <c r="O300" s="38"/>
      <c r="P300" s="38"/>
      <c r="Q300" s="38"/>
      <c r="R300" s="38"/>
      <c r="S300" s="38"/>
      <c r="T300" s="66"/>
      <c r="AT300" s="20" t="s">
        <v>125</v>
      </c>
      <c r="AU300" s="20" t="s">
        <v>76</v>
      </c>
    </row>
    <row r="301" spans="2:65" s="1" customFormat="1" ht="16.5" customHeight="1">
      <c r="B301" s="170"/>
      <c r="C301" s="171" t="s">
        <v>282</v>
      </c>
      <c r="D301" s="171" t="s">
        <v>111</v>
      </c>
      <c r="E301" s="172" t="s">
        <v>706</v>
      </c>
      <c r="F301" s="173" t="s">
        <v>707</v>
      </c>
      <c r="G301" s="174" t="s">
        <v>129</v>
      </c>
      <c r="H301" s="175">
        <v>2</v>
      </c>
      <c r="I301" s="176"/>
      <c r="J301" s="177">
        <f>ROUND(I301*H301,2)</f>
        <v>0</v>
      </c>
      <c r="K301" s="173" t="s">
        <v>155</v>
      </c>
      <c r="L301" s="37"/>
      <c r="M301" s="178" t="s">
        <v>5</v>
      </c>
      <c r="N301" s="179" t="s">
        <v>41</v>
      </c>
      <c r="O301" s="38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AR301" s="20" t="s">
        <v>116</v>
      </c>
      <c r="AT301" s="20" t="s">
        <v>111</v>
      </c>
      <c r="AU301" s="20" t="s">
        <v>76</v>
      </c>
      <c r="AY301" s="20" t="s">
        <v>110</v>
      </c>
      <c r="BE301" s="182">
        <f>IF(N301="základní",J301,0)</f>
        <v>0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20" t="s">
        <v>74</v>
      </c>
      <c r="BK301" s="182">
        <f>ROUND(I301*H301,2)</f>
        <v>0</v>
      </c>
      <c r="BL301" s="20" t="s">
        <v>116</v>
      </c>
      <c r="BM301" s="20" t="s">
        <v>708</v>
      </c>
    </row>
    <row r="302" spans="2:65" s="1" customFormat="1" ht="25.5" customHeight="1">
      <c r="B302" s="170"/>
      <c r="C302" s="171" t="s">
        <v>283</v>
      </c>
      <c r="D302" s="171" t="s">
        <v>111</v>
      </c>
      <c r="E302" s="172" t="s">
        <v>709</v>
      </c>
      <c r="F302" s="173" t="s">
        <v>710</v>
      </c>
      <c r="G302" s="174" t="s">
        <v>129</v>
      </c>
      <c r="H302" s="175">
        <v>2</v>
      </c>
      <c r="I302" s="176"/>
      <c r="J302" s="177">
        <f>ROUND(I302*H302,2)</f>
        <v>0</v>
      </c>
      <c r="K302" s="173" t="s">
        <v>115</v>
      </c>
      <c r="L302" s="37"/>
      <c r="M302" s="178" t="s">
        <v>5</v>
      </c>
      <c r="N302" s="179" t="s">
        <v>41</v>
      </c>
      <c r="O302" s="38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AR302" s="20" t="s">
        <v>116</v>
      </c>
      <c r="AT302" s="20" t="s">
        <v>111</v>
      </c>
      <c r="AU302" s="20" t="s">
        <v>76</v>
      </c>
      <c r="AY302" s="20" t="s">
        <v>110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20" t="s">
        <v>74</v>
      </c>
      <c r="BK302" s="182">
        <f>ROUND(I302*H302,2)</f>
        <v>0</v>
      </c>
      <c r="BL302" s="20" t="s">
        <v>116</v>
      </c>
      <c r="BM302" s="20" t="s">
        <v>711</v>
      </c>
    </row>
    <row r="303" spans="2:65" s="1" customFormat="1" ht="16.5" customHeight="1">
      <c r="B303" s="170"/>
      <c r="C303" s="183" t="s">
        <v>284</v>
      </c>
      <c r="D303" s="183" t="s">
        <v>117</v>
      </c>
      <c r="E303" s="184" t="s">
        <v>712</v>
      </c>
      <c r="F303" s="185" t="s">
        <v>469</v>
      </c>
      <c r="G303" s="186" t="s">
        <v>129</v>
      </c>
      <c r="H303" s="187">
        <v>2</v>
      </c>
      <c r="I303" s="188"/>
      <c r="J303" s="189">
        <f>ROUND(I303*H303,2)</f>
        <v>0</v>
      </c>
      <c r="K303" s="185" t="s">
        <v>155</v>
      </c>
      <c r="L303" s="190"/>
      <c r="M303" s="191" t="s">
        <v>5</v>
      </c>
      <c r="N303" s="192" t="s">
        <v>41</v>
      </c>
      <c r="O303" s="38"/>
      <c r="P303" s="180">
        <f>O303*H303</f>
        <v>0</v>
      </c>
      <c r="Q303" s="180">
        <v>0</v>
      </c>
      <c r="R303" s="180">
        <f>Q303*H303</f>
        <v>0</v>
      </c>
      <c r="S303" s="180">
        <v>0</v>
      </c>
      <c r="T303" s="181">
        <f>S303*H303</f>
        <v>0</v>
      </c>
      <c r="AR303" s="20" t="s">
        <v>118</v>
      </c>
      <c r="AT303" s="20" t="s">
        <v>117</v>
      </c>
      <c r="AU303" s="20" t="s">
        <v>76</v>
      </c>
      <c r="AY303" s="20" t="s">
        <v>110</v>
      </c>
      <c r="BE303" s="182">
        <f>IF(N303="základní",J303,0)</f>
        <v>0</v>
      </c>
      <c r="BF303" s="182">
        <f>IF(N303="snížená",J303,0)</f>
        <v>0</v>
      </c>
      <c r="BG303" s="182">
        <f>IF(N303="zákl. přenesená",J303,0)</f>
        <v>0</v>
      </c>
      <c r="BH303" s="182">
        <f>IF(N303="sníž. přenesená",J303,0)</f>
        <v>0</v>
      </c>
      <c r="BI303" s="182">
        <f>IF(N303="nulová",J303,0)</f>
        <v>0</v>
      </c>
      <c r="BJ303" s="20" t="s">
        <v>74</v>
      </c>
      <c r="BK303" s="182">
        <f>ROUND(I303*H303,2)</f>
        <v>0</v>
      </c>
      <c r="BL303" s="20" t="s">
        <v>116</v>
      </c>
      <c r="BM303" s="20" t="s">
        <v>291</v>
      </c>
    </row>
    <row r="304" spans="2:65" s="1" customFormat="1" ht="27">
      <c r="B304" s="37"/>
      <c r="D304" s="193" t="s">
        <v>125</v>
      </c>
      <c r="F304" s="194" t="s">
        <v>398</v>
      </c>
      <c r="I304" s="145"/>
      <c r="L304" s="37"/>
      <c r="M304" s="195"/>
      <c r="N304" s="38"/>
      <c r="O304" s="38"/>
      <c r="P304" s="38"/>
      <c r="Q304" s="38"/>
      <c r="R304" s="38"/>
      <c r="S304" s="38"/>
      <c r="T304" s="66"/>
      <c r="AT304" s="20" t="s">
        <v>125</v>
      </c>
      <c r="AU304" s="20" t="s">
        <v>76</v>
      </c>
    </row>
    <row r="305" spans="2:65" s="1" customFormat="1" ht="16.5" customHeight="1">
      <c r="B305" s="170"/>
      <c r="C305" s="183" t="s">
        <v>285</v>
      </c>
      <c r="D305" s="183" t="s">
        <v>117</v>
      </c>
      <c r="E305" s="184" t="s">
        <v>713</v>
      </c>
      <c r="F305" s="185" t="s">
        <v>470</v>
      </c>
      <c r="G305" s="186" t="s">
        <v>129</v>
      </c>
      <c r="H305" s="187">
        <v>2</v>
      </c>
      <c r="I305" s="188"/>
      <c r="J305" s="189">
        <f>ROUND(I305*H305,2)</f>
        <v>0</v>
      </c>
      <c r="K305" s="185" t="s">
        <v>155</v>
      </c>
      <c r="L305" s="190"/>
      <c r="M305" s="191" t="s">
        <v>5</v>
      </c>
      <c r="N305" s="192" t="s">
        <v>41</v>
      </c>
      <c r="O305" s="38"/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AR305" s="20" t="s">
        <v>118</v>
      </c>
      <c r="AT305" s="20" t="s">
        <v>117</v>
      </c>
      <c r="AU305" s="20" t="s">
        <v>76</v>
      </c>
      <c r="AY305" s="20" t="s">
        <v>110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20" t="s">
        <v>74</v>
      </c>
      <c r="BK305" s="182">
        <f>ROUND(I305*H305,2)</f>
        <v>0</v>
      </c>
      <c r="BL305" s="20" t="s">
        <v>116</v>
      </c>
      <c r="BM305" s="20" t="s">
        <v>293</v>
      </c>
    </row>
    <row r="306" spans="2:65" s="1" customFormat="1" ht="27">
      <c r="B306" s="37"/>
      <c r="D306" s="193" t="s">
        <v>125</v>
      </c>
      <c r="F306" s="194" t="s">
        <v>398</v>
      </c>
      <c r="I306" s="145"/>
      <c r="L306" s="37"/>
      <c r="M306" s="195"/>
      <c r="N306" s="38"/>
      <c r="O306" s="38"/>
      <c r="P306" s="38"/>
      <c r="Q306" s="38"/>
      <c r="R306" s="38"/>
      <c r="S306" s="38"/>
      <c r="T306" s="66"/>
      <c r="AT306" s="20" t="s">
        <v>125</v>
      </c>
      <c r="AU306" s="20" t="s">
        <v>76</v>
      </c>
    </row>
    <row r="307" spans="2:65" s="1" customFormat="1" ht="16.5" customHeight="1">
      <c r="B307" s="170"/>
      <c r="C307" s="171" t="s">
        <v>286</v>
      </c>
      <c r="D307" s="171" t="s">
        <v>111</v>
      </c>
      <c r="E307" s="172" t="s">
        <v>714</v>
      </c>
      <c r="F307" s="173" t="s">
        <v>715</v>
      </c>
      <c r="G307" s="174" t="s">
        <v>129</v>
      </c>
      <c r="H307" s="175">
        <v>1</v>
      </c>
      <c r="I307" s="176"/>
      <c r="J307" s="177">
        <f>ROUND(I307*H307,2)</f>
        <v>0</v>
      </c>
      <c r="K307" s="173" t="s">
        <v>155</v>
      </c>
      <c r="L307" s="37"/>
      <c r="M307" s="178" t="s">
        <v>5</v>
      </c>
      <c r="N307" s="179" t="s">
        <v>41</v>
      </c>
      <c r="O307" s="38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AR307" s="20" t="s">
        <v>116</v>
      </c>
      <c r="AT307" s="20" t="s">
        <v>111</v>
      </c>
      <c r="AU307" s="20" t="s">
        <v>76</v>
      </c>
      <c r="AY307" s="20" t="s">
        <v>110</v>
      </c>
      <c r="BE307" s="182">
        <f>IF(N307="základní",J307,0)</f>
        <v>0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20" t="s">
        <v>74</v>
      </c>
      <c r="BK307" s="182">
        <f>ROUND(I307*H307,2)</f>
        <v>0</v>
      </c>
      <c r="BL307" s="20" t="s">
        <v>116</v>
      </c>
      <c r="BM307" s="20" t="s">
        <v>716</v>
      </c>
    </row>
    <row r="308" spans="2:65" s="1" customFormat="1" ht="16.5" customHeight="1">
      <c r="B308" s="170"/>
      <c r="C308" s="183" t="s">
        <v>287</v>
      </c>
      <c r="D308" s="183" t="s">
        <v>117</v>
      </c>
      <c r="E308" s="184" t="s">
        <v>717</v>
      </c>
      <c r="F308" s="185" t="s">
        <v>471</v>
      </c>
      <c r="G308" s="186" t="s">
        <v>129</v>
      </c>
      <c r="H308" s="187">
        <v>1</v>
      </c>
      <c r="I308" s="188"/>
      <c r="J308" s="189">
        <f>ROUND(I308*H308,2)</f>
        <v>0</v>
      </c>
      <c r="K308" s="185" t="s">
        <v>155</v>
      </c>
      <c r="L308" s="190"/>
      <c r="M308" s="191" t="s">
        <v>5</v>
      </c>
      <c r="N308" s="192" t="s">
        <v>41</v>
      </c>
      <c r="O308" s="38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AR308" s="20" t="s">
        <v>118</v>
      </c>
      <c r="AT308" s="20" t="s">
        <v>117</v>
      </c>
      <c r="AU308" s="20" t="s">
        <v>76</v>
      </c>
      <c r="AY308" s="20" t="s">
        <v>110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20" t="s">
        <v>74</v>
      </c>
      <c r="BK308" s="182">
        <f>ROUND(I308*H308,2)</f>
        <v>0</v>
      </c>
      <c r="BL308" s="20" t="s">
        <v>116</v>
      </c>
      <c r="BM308" s="20" t="s">
        <v>295</v>
      </c>
    </row>
    <row r="309" spans="2:65" s="1" customFormat="1" ht="27">
      <c r="B309" s="37"/>
      <c r="D309" s="193" t="s">
        <v>125</v>
      </c>
      <c r="F309" s="194" t="s">
        <v>398</v>
      </c>
      <c r="I309" s="145"/>
      <c r="L309" s="37"/>
      <c r="M309" s="195"/>
      <c r="N309" s="38"/>
      <c r="O309" s="38"/>
      <c r="P309" s="38"/>
      <c r="Q309" s="38"/>
      <c r="R309" s="38"/>
      <c r="S309" s="38"/>
      <c r="T309" s="66"/>
      <c r="AT309" s="20" t="s">
        <v>125</v>
      </c>
      <c r="AU309" s="20" t="s">
        <v>76</v>
      </c>
    </row>
    <row r="310" spans="2:65" s="1" customFormat="1" ht="16.5" customHeight="1">
      <c r="B310" s="170"/>
      <c r="C310" s="171" t="s">
        <v>288</v>
      </c>
      <c r="D310" s="171" t="s">
        <v>111</v>
      </c>
      <c r="E310" s="172" t="s">
        <v>136</v>
      </c>
      <c r="F310" s="173" t="s">
        <v>137</v>
      </c>
      <c r="G310" s="174" t="s">
        <v>114</v>
      </c>
      <c r="H310" s="175">
        <v>211</v>
      </c>
      <c r="I310" s="176"/>
      <c r="J310" s="177">
        <f>ROUND(I310*H310,2)</f>
        <v>0</v>
      </c>
      <c r="K310" s="173" t="s">
        <v>115</v>
      </c>
      <c r="L310" s="37"/>
      <c r="M310" s="178" t="s">
        <v>5</v>
      </c>
      <c r="N310" s="179" t="s">
        <v>41</v>
      </c>
      <c r="O310" s="38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AR310" s="20" t="s">
        <v>116</v>
      </c>
      <c r="AT310" s="20" t="s">
        <v>111</v>
      </c>
      <c r="AU310" s="20" t="s">
        <v>76</v>
      </c>
      <c r="AY310" s="20" t="s">
        <v>110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20" t="s">
        <v>74</v>
      </c>
      <c r="BK310" s="182">
        <f>ROUND(I310*H310,2)</f>
        <v>0</v>
      </c>
      <c r="BL310" s="20" t="s">
        <v>116</v>
      </c>
      <c r="BM310" s="20" t="s">
        <v>718</v>
      </c>
    </row>
    <row r="311" spans="2:65" s="1" customFormat="1" ht="40.5">
      <c r="B311" s="37"/>
      <c r="D311" s="193" t="s">
        <v>138</v>
      </c>
      <c r="F311" s="194" t="s">
        <v>139</v>
      </c>
      <c r="I311" s="145"/>
      <c r="L311" s="37"/>
      <c r="M311" s="195"/>
      <c r="N311" s="38"/>
      <c r="O311" s="38"/>
      <c r="P311" s="38"/>
      <c r="Q311" s="38"/>
      <c r="R311" s="38"/>
      <c r="S311" s="38"/>
      <c r="T311" s="66"/>
      <c r="AT311" s="20" t="s">
        <v>138</v>
      </c>
      <c r="AU311" s="20" t="s">
        <v>76</v>
      </c>
    </row>
    <row r="312" spans="2:65" s="1" customFormat="1" ht="16.5" customHeight="1">
      <c r="B312" s="170"/>
      <c r="C312" s="183" t="s">
        <v>289</v>
      </c>
      <c r="D312" s="183" t="s">
        <v>117</v>
      </c>
      <c r="E312" s="184" t="s">
        <v>623</v>
      </c>
      <c r="F312" s="185" t="s">
        <v>624</v>
      </c>
      <c r="G312" s="186" t="s">
        <v>114</v>
      </c>
      <c r="H312" s="187">
        <v>10</v>
      </c>
      <c r="I312" s="188"/>
      <c r="J312" s="189">
        <f>ROUND(I312*H312,2)</f>
        <v>0</v>
      </c>
      <c r="K312" s="185" t="s">
        <v>155</v>
      </c>
      <c r="L312" s="190"/>
      <c r="M312" s="191" t="s">
        <v>5</v>
      </c>
      <c r="N312" s="192" t="s">
        <v>41</v>
      </c>
      <c r="O312" s="38"/>
      <c r="P312" s="180">
        <f>O312*H312</f>
        <v>0</v>
      </c>
      <c r="Q312" s="180">
        <v>0</v>
      </c>
      <c r="R312" s="180">
        <f>Q312*H312</f>
        <v>0</v>
      </c>
      <c r="S312" s="180">
        <v>0</v>
      </c>
      <c r="T312" s="181">
        <f>S312*H312</f>
        <v>0</v>
      </c>
      <c r="AR312" s="20" t="s">
        <v>118</v>
      </c>
      <c r="AT312" s="20" t="s">
        <v>117</v>
      </c>
      <c r="AU312" s="20" t="s">
        <v>76</v>
      </c>
      <c r="AY312" s="20" t="s">
        <v>110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20" t="s">
        <v>74</v>
      </c>
      <c r="BK312" s="182">
        <f>ROUND(I312*H312,2)</f>
        <v>0</v>
      </c>
      <c r="BL312" s="20" t="s">
        <v>116</v>
      </c>
      <c r="BM312" s="20" t="s">
        <v>301</v>
      </c>
    </row>
    <row r="313" spans="2:65" s="1" customFormat="1" ht="27">
      <c r="B313" s="37"/>
      <c r="D313" s="193" t="s">
        <v>125</v>
      </c>
      <c r="F313" s="194" t="s">
        <v>373</v>
      </c>
      <c r="I313" s="145"/>
      <c r="L313" s="37"/>
      <c r="M313" s="195"/>
      <c r="N313" s="38"/>
      <c r="O313" s="38"/>
      <c r="P313" s="38"/>
      <c r="Q313" s="38"/>
      <c r="R313" s="38"/>
      <c r="S313" s="38"/>
      <c r="T313" s="66"/>
      <c r="AT313" s="20" t="s">
        <v>125</v>
      </c>
      <c r="AU313" s="20" t="s">
        <v>76</v>
      </c>
    </row>
    <row r="314" spans="2:65" s="1" customFormat="1" ht="25.5" customHeight="1">
      <c r="B314" s="170"/>
      <c r="C314" s="171" t="s">
        <v>290</v>
      </c>
      <c r="D314" s="171" t="s">
        <v>111</v>
      </c>
      <c r="E314" s="172" t="s">
        <v>350</v>
      </c>
      <c r="F314" s="173" t="s">
        <v>351</v>
      </c>
      <c r="G314" s="174" t="s">
        <v>114</v>
      </c>
      <c r="H314" s="175">
        <v>10</v>
      </c>
      <c r="I314" s="176"/>
      <c r="J314" s="177">
        <f>ROUND(I314*H314,2)</f>
        <v>0</v>
      </c>
      <c r="K314" s="173" t="s">
        <v>115</v>
      </c>
      <c r="L314" s="37"/>
      <c r="M314" s="178" t="s">
        <v>5</v>
      </c>
      <c r="N314" s="179" t="s">
        <v>41</v>
      </c>
      <c r="O314" s="38"/>
      <c r="P314" s="180">
        <f>O314*H314</f>
        <v>0</v>
      </c>
      <c r="Q314" s="180">
        <v>0</v>
      </c>
      <c r="R314" s="180">
        <f>Q314*H314</f>
        <v>0</v>
      </c>
      <c r="S314" s="180">
        <v>0</v>
      </c>
      <c r="T314" s="181">
        <f>S314*H314</f>
        <v>0</v>
      </c>
      <c r="AR314" s="20" t="s">
        <v>116</v>
      </c>
      <c r="AT314" s="20" t="s">
        <v>111</v>
      </c>
      <c r="AU314" s="20" t="s">
        <v>76</v>
      </c>
      <c r="AY314" s="20" t="s">
        <v>110</v>
      </c>
      <c r="BE314" s="182">
        <f>IF(N314="základní",J314,0)</f>
        <v>0</v>
      </c>
      <c r="BF314" s="182">
        <f>IF(N314="snížená",J314,0)</f>
        <v>0</v>
      </c>
      <c r="BG314" s="182">
        <f>IF(N314="zákl. přenesená",J314,0)</f>
        <v>0</v>
      </c>
      <c r="BH314" s="182">
        <f>IF(N314="sníž. přenesená",J314,0)</f>
        <v>0</v>
      </c>
      <c r="BI314" s="182">
        <f>IF(N314="nulová",J314,0)</f>
        <v>0</v>
      </c>
      <c r="BJ314" s="20" t="s">
        <v>74</v>
      </c>
      <c r="BK314" s="182">
        <f>ROUND(I314*H314,2)</f>
        <v>0</v>
      </c>
      <c r="BL314" s="20" t="s">
        <v>116</v>
      </c>
      <c r="BM314" s="20" t="s">
        <v>719</v>
      </c>
    </row>
    <row r="315" spans="2:65" s="1" customFormat="1" ht="16.5" customHeight="1">
      <c r="B315" s="170"/>
      <c r="C315" s="183" t="s">
        <v>291</v>
      </c>
      <c r="D315" s="183" t="s">
        <v>117</v>
      </c>
      <c r="E315" s="184" t="s">
        <v>626</v>
      </c>
      <c r="F315" s="185" t="s">
        <v>352</v>
      </c>
      <c r="G315" s="186" t="s">
        <v>114</v>
      </c>
      <c r="H315" s="187">
        <v>10</v>
      </c>
      <c r="I315" s="188"/>
      <c r="J315" s="189">
        <f>ROUND(I315*H315,2)</f>
        <v>0</v>
      </c>
      <c r="K315" s="185" t="s">
        <v>155</v>
      </c>
      <c r="L315" s="190"/>
      <c r="M315" s="191" t="s">
        <v>5</v>
      </c>
      <c r="N315" s="192" t="s">
        <v>41</v>
      </c>
      <c r="O315" s="38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AR315" s="20" t="s">
        <v>118</v>
      </c>
      <c r="AT315" s="20" t="s">
        <v>117</v>
      </c>
      <c r="AU315" s="20" t="s">
        <v>76</v>
      </c>
      <c r="AY315" s="20" t="s">
        <v>110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20" t="s">
        <v>74</v>
      </c>
      <c r="BK315" s="182">
        <f>ROUND(I315*H315,2)</f>
        <v>0</v>
      </c>
      <c r="BL315" s="20" t="s">
        <v>116</v>
      </c>
      <c r="BM315" s="20" t="s">
        <v>305</v>
      </c>
    </row>
    <row r="316" spans="2:65" s="1" customFormat="1" ht="27">
      <c r="B316" s="37"/>
      <c r="D316" s="193" t="s">
        <v>125</v>
      </c>
      <c r="F316" s="194" t="s">
        <v>373</v>
      </c>
      <c r="I316" s="145"/>
      <c r="L316" s="37"/>
      <c r="M316" s="195"/>
      <c r="N316" s="38"/>
      <c r="O316" s="38"/>
      <c r="P316" s="38"/>
      <c r="Q316" s="38"/>
      <c r="R316" s="38"/>
      <c r="S316" s="38"/>
      <c r="T316" s="66"/>
      <c r="AT316" s="20" t="s">
        <v>125</v>
      </c>
      <c r="AU316" s="20" t="s">
        <v>76</v>
      </c>
    </row>
    <row r="317" spans="2:65" s="1" customFormat="1" ht="25.5" customHeight="1">
      <c r="B317" s="170"/>
      <c r="C317" s="171" t="s">
        <v>292</v>
      </c>
      <c r="D317" s="171" t="s">
        <v>111</v>
      </c>
      <c r="E317" s="172" t="s">
        <v>112</v>
      </c>
      <c r="F317" s="173" t="s">
        <v>113</v>
      </c>
      <c r="G317" s="174" t="s">
        <v>114</v>
      </c>
      <c r="H317" s="175">
        <v>5</v>
      </c>
      <c r="I317" s="176"/>
      <c r="J317" s="177">
        <f>ROUND(I317*H317,2)</f>
        <v>0</v>
      </c>
      <c r="K317" s="173" t="s">
        <v>115</v>
      </c>
      <c r="L317" s="37"/>
      <c r="M317" s="178" t="s">
        <v>5</v>
      </c>
      <c r="N317" s="179" t="s">
        <v>41</v>
      </c>
      <c r="O317" s="38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AR317" s="20" t="s">
        <v>116</v>
      </c>
      <c r="AT317" s="20" t="s">
        <v>111</v>
      </c>
      <c r="AU317" s="20" t="s">
        <v>76</v>
      </c>
      <c r="AY317" s="20" t="s">
        <v>110</v>
      </c>
      <c r="BE317" s="182">
        <f>IF(N317="základní",J317,0)</f>
        <v>0</v>
      </c>
      <c r="BF317" s="182">
        <f>IF(N317="snížená",J317,0)</f>
        <v>0</v>
      </c>
      <c r="BG317" s="182">
        <f>IF(N317="zákl. přenesená",J317,0)</f>
        <v>0</v>
      </c>
      <c r="BH317" s="182">
        <f>IF(N317="sníž. přenesená",J317,0)</f>
        <v>0</v>
      </c>
      <c r="BI317" s="182">
        <f>IF(N317="nulová",J317,0)</f>
        <v>0</v>
      </c>
      <c r="BJ317" s="20" t="s">
        <v>74</v>
      </c>
      <c r="BK317" s="182">
        <f>ROUND(I317*H317,2)</f>
        <v>0</v>
      </c>
      <c r="BL317" s="20" t="s">
        <v>116</v>
      </c>
      <c r="BM317" s="20" t="s">
        <v>720</v>
      </c>
    </row>
    <row r="318" spans="2:65" s="1" customFormat="1" ht="16.5" customHeight="1">
      <c r="B318" s="170"/>
      <c r="C318" s="183" t="s">
        <v>293</v>
      </c>
      <c r="D318" s="183" t="s">
        <v>117</v>
      </c>
      <c r="E318" s="184" t="s">
        <v>636</v>
      </c>
      <c r="F318" s="185" t="s">
        <v>361</v>
      </c>
      <c r="G318" s="186" t="s">
        <v>114</v>
      </c>
      <c r="H318" s="187">
        <v>5</v>
      </c>
      <c r="I318" s="188"/>
      <c r="J318" s="189">
        <f>ROUND(I318*H318,2)</f>
        <v>0</v>
      </c>
      <c r="K318" s="185" t="s">
        <v>155</v>
      </c>
      <c r="L318" s="190"/>
      <c r="M318" s="191" t="s">
        <v>5</v>
      </c>
      <c r="N318" s="192" t="s">
        <v>41</v>
      </c>
      <c r="O318" s="38"/>
      <c r="P318" s="180">
        <f>O318*H318</f>
        <v>0</v>
      </c>
      <c r="Q318" s="180">
        <v>0</v>
      </c>
      <c r="R318" s="180">
        <f>Q318*H318</f>
        <v>0</v>
      </c>
      <c r="S318" s="180">
        <v>0</v>
      </c>
      <c r="T318" s="181">
        <f>S318*H318</f>
        <v>0</v>
      </c>
      <c r="AR318" s="20" t="s">
        <v>118</v>
      </c>
      <c r="AT318" s="20" t="s">
        <v>117</v>
      </c>
      <c r="AU318" s="20" t="s">
        <v>76</v>
      </c>
      <c r="AY318" s="20" t="s">
        <v>110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20" t="s">
        <v>74</v>
      </c>
      <c r="BK318" s="182">
        <f>ROUND(I318*H318,2)</f>
        <v>0</v>
      </c>
      <c r="BL318" s="20" t="s">
        <v>116</v>
      </c>
      <c r="BM318" s="20" t="s">
        <v>309</v>
      </c>
    </row>
    <row r="319" spans="2:65" s="1" customFormat="1" ht="27">
      <c r="B319" s="37"/>
      <c r="D319" s="193" t="s">
        <v>125</v>
      </c>
      <c r="F319" s="194" t="s">
        <v>373</v>
      </c>
      <c r="I319" s="145"/>
      <c r="L319" s="37"/>
      <c r="M319" s="195"/>
      <c r="N319" s="38"/>
      <c r="O319" s="38"/>
      <c r="P319" s="38"/>
      <c r="Q319" s="38"/>
      <c r="R319" s="38"/>
      <c r="S319" s="38"/>
      <c r="T319" s="66"/>
      <c r="AT319" s="20" t="s">
        <v>125</v>
      </c>
      <c r="AU319" s="20" t="s">
        <v>76</v>
      </c>
    </row>
    <row r="320" spans="2:65" s="1" customFormat="1" ht="16.5" customHeight="1">
      <c r="B320" s="170"/>
      <c r="C320" s="171" t="s">
        <v>294</v>
      </c>
      <c r="D320" s="171" t="s">
        <v>111</v>
      </c>
      <c r="E320" s="172" t="s">
        <v>721</v>
      </c>
      <c r="F320" s="173" t="s">
        <v>722</v>
      </c>
      <c r="G320" s="174" t="s">
        <v>129</v>
      </c>
      <c r="H320" s="175">
        <v>6</v>
      </c>
      <c r="I320" s="176"/>
      <c r="J320" s="177">
        <f>ROUND(I320*H320,2)</f>
        <v>0</v>
      </c>
      <c r="K320" s="173" t="s">
        <v>115</v>
      </c>
      <c r="L320" s="37"/>
      <c r="M320" s="178" t="s">
        <v>5</v>
      </c>
      <c r="N320" s="179" t="s">
        <v>41</v>
      </c>
      <c r="O320" s="38"/>
      <c r="P320" s="180">
        <f>O320*H320</f>
        <v>0</v>
      </c>
      <c r="Q320" s="180">
        <v>0</v>
      </c>
      <c r="R320" s="180">
        <f>Q320*H320</f>
        <v>0</v>
      </c>
      <c r="S320" s="180">
        <v>0</v>
      </c>
      <c r="T320" s="181">
        <f>S320*H320</f>
        <v>0</v>
      </c>
      <c r="AR320" s="20" t="s">
        <v>116</v>
      </c>
      <c r="AT320" s="20" t="s">
        <v>111</v>
      </c>
      <c r="AU320" s="20" t="s">
        <v>76</v>
      </c>
      <c r="AY320" s="20" t="s">
        <v>110</v>
      </c>
      <c r="BE320" s="182">
        <f>IF(N320="základní",J320,0)</f>
        <v>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20" t="s">
        <v>74</v>
      </c>
      <c r="BK320" s="182">
        <f>ROUND(I320*H320,2)</f>
        <v>0</v>
      </c>
      <c r="BL320" s="20" t="s">
        <v>116</v>
      </c>
      <c r="BM320" s="20" t="s">
        <v>723</v>
      </c>
    </row>
    <row r="321" spans="2:65" s="1" customFormat="1" ht="16.5" customHeight="1">
      <c r="B321" s="170"/>
      <c r="C321" s="183" t="s">
        <v>295</v>
      </c>
      <c r="D321" s="183" t="s">
        <v>117</v>
      </c>
      <c r="E321" s="184" t="s">
        <v>724</v>
      </c>
      <c r="F321" s="185" t="s">
        <v>725</v>
      </c>
      <c r="G321" s="186" t="s">
        <v>129</v>
      </c>
      <c r="H321" s="187">
        <v>6</v>
      </c>
      <c r="I321" s="188"/>
      <c r="J321" s="189">
        <f>ROUND(I321*H321,2)</f>
        <v>0</v>
      </c>
      <c r="K321" s="185" t="s">
        <v>155</v>
      </c>
      <c r="L321" s="190"/>
      <c r="M321" s="191" t="s">
        <v>5</v>
      </c>
      <c r="N321" s="192" t="s">
        <v>41</v>
      </c>
      <c r="O321" s="38"/>
      <c r="P321" s="180">
        <f>O321*H321</f>
        <v>0</v>
      </c>
      <c r="Q321" s="180">
        <v>0</v>
      </c>
      <c r="R321" s="180">
        <f>Q321*H321</f>
        <v>0</v>
      </c>
      <c r="S321" s="180">
        <v>0</v>
      </c>
      <c r="T321" s="181">
        <f>S321*H321</f>
        <v>0</v>
      </c>
      <c r="AR321" s="20" t="s">
        <v>118</v>
      </c>
      <c r="AT321" s="20" t="s">
        <v>117</v>
      </c>
      <c r="AU321" s="20" t="s">
        <v>76</v>
      </c>
      <c r="AY321" s="20" t="s">
        <v>110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20" t="s">
        <v>74</v>
      </c>
      <c r="BK321" s="182">
        <f>ROUND(I321*H321,2)</f>
        <v>0</v>
      </c>
      <c r="BL321" s="20" t="s">
        <v>116</v>
      </c>
      <c r="BM321" s="20" t="s">
        <v>313</v>
      </c>
    </row>
    <row r="322" spans="2:65" s="1" customFormat="1" ht="27">
      <c r="B322" s="37"/>
      <c r="D322" s="193" t="s">
        <v>125</v>
      </c>
      <c r="F322" s="194" t="s">
        <v>373</v>
      </c>
      <c r="I322" s="145"/>
      <c r="L322" s="37"/>
      <c r="M322" s="195"/>
      <c r="N322" s="38"/>
      <c r="O322" s="38"/>
      <c r="P322" s="38"/>
      <c r="Q322" s="38"/>
      <c r="R322" s="38"/>
      <c r="S322" s="38"/>
      <c r="T322" s="66"/>
      <c r="AT322" s="20" t="s">
        <v>125</v>
      </c>
      <c r="AU322" s="20" t="s">
        <v>76</v>
      </c>
    </row>
    <row r="323" spans="2:65" s="10" customFormat="1" ht="29.85" customHeight="1">
      <c r="B323" s="157"/>
      <c r="D323" s="158" t="s">
        <v>68</v>
      </c>
      <c r="E323" s="168" t="s">
        <v>395</v>
      </c>
      <c r="F323" s="168" t="s">
        <v>456</v>
      </c>
      <c r="I323" s="160"/>
      <c r="J323" s="169">
        <f>BK323</f>
        <v>0</v>
      </c>
      <c r="L323" s="157"/>
      <c r="M323" s="162"/>
      <c r="N323" s="163"/>
      <c r="O323" s="163"/>
      <c r="P323" s="164">
        <f>SUM(P324:P377)</f>
        <v>0</v>
      </c>
      <c r="Q323" s="163"/>
      <c r="R323" s="164">
        <f>SUM(R324:R377)</f>
        <v>0</v>
      </c>
      <c r="S323" s="163"/>
      <c r="T323" s="165">
        <f>SUM(T324:T377)</f>
        <v>0</v>
      </c>
      <c r="AR323" s="158" t="s">
        <v>76</v>
      </c>
      <c r="AT323" s="166" t="s">
        <v>68</v>
      </c>
      <c r="AU323" s="166" t="s">
        <v>74</v>
      </c>
      <c r="AY323" s="158" t="s">
        <v>110</v>
      </c>
      <c r="BK323" s="167">
        <f>SUM(BK324:BK377)</f>
        <v>0</v>
      </c>
    </row>
    <row r="324" spans="2:65" s="1" customFormat="1" ht="25.5" customHeight="1">
      <c r="B324" s="170"/>
      <c r="C324" s="171" t="s">
        <v>298</v>
      </c>
      <c r="D324" s="171" t="s">
        <v>111</v>
      </c>
      <c r="E324" s="172" t="s">
        <v>518</v>
      </c>
      <c r="F324" s="173" t="s">
        <v>519</v>
      </c>
      <c r="G324" s="174" t="s">
        <v>129</v>
      </c>
      <c r="H324" s="175">
        <v>1</v>
      </c>
      <c r="I324" s="176"/>
      <c r="J324" s="177">
        <f>ROUND(I324*H324,2)</f>
        <v>0</v>
      </c>
      <c r="K324" s="173" t="s">
        <v>115</v>
      </c>
      <c r="L324" s="37"/>
      <c r="M324" s="178" t="s">
        <v>5</v>
      </c>
      <c r="N324" s="179" t="s">
        <v>41</v>
      </c>
      <c r="O324" s="38"/>
      <c r="P324" s="180">
        <f>O324*H324</f>
        <v>0</v>
      </c>
      <c r="Q324" s="180">
        <v>0</v>
      </c>
      <c r="R324" s="180">
        <f>Q324*H324</f>
        <v>0</v>
      </c>
      <c r="S324" s="180">
        <v>0</v>
      </c>
      <c r="T324" s="181">
        <f>S324*H324</f>
        <v>0</v>
      </c>
      <c r="AR324" s="20" t="s">
        <v>116</v>
      </c>
      <c r="AT324" s="20" t="s">
        <v>111</v>
      </c>
      <c r="AU324" s="20" t="s">
        <v>76</v>
      </c>
      <c r="AY324" s="20" t="s">
        <v>110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20" t="s">
        <v>74</v>
      </c>
      <c r="BK324" s="182">
        <f>ROUND(I324*H324,2)</f>
        <v>0</v>
      </c>
      <c r="BL324" s="20" t="s">
        <v>116</v>
      </c>
      <c r="BM324" s="20" t="s">
        <v>726</v>
      </c>
    </row>
    <row r="325" spans="2:65" s="1" customFormat="1" ht="114.75" customHeight="1">
      <c r="B325" s="170"/>
      <c r="C325" s="183" t="s">
        <v>301</v>
      </c>
      <c r="D325" s="183" t="s">
        <v>117</v>
      </c>
      <c r="E325" s="184" t="s">
        <v>641</v>
      </c>
      <c r="F325" s="185" t="s">
        <v>642</v>
      </c>
      <c r="G325" s="186" t="s">
        <v>129</v>
      </c>
      <c r="H325" s="187">
        <v>1</v>
      </c>
      <c r="I325" s="188"/>
      <c r="J325" s="189">
        <f>ROUND(I325*H325,2)</f>
        <v>0</v>
      </c>
      <c r="K325" s="185" t="s">
        <v>155</v>
      </c>
      <c r="L325" s="190"/>
      <c r="M325" s="191" t="s">
        <v>5</v>
      </c>
      <c r="N325" s="192" t="s">
        <v>41</v>
      </c>
      <c r="O325" s="38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AR325" s="20" t="s">
        <v>118</v>
      </c>
      <c r="AT325" s="20" t="s">
        <v>117</v>
      </c>
      <c r="AU325" s="20" t="s">
        <v>76</v>
      </c>
      <c r="AY325" s="20" t="s">
        <v>110</v>
      </c>
      <c r="BE325" s="182">
        <f>IF(N325="základní",J325,0)</f>
        <v>0</v>
      </c>
      <c r="BF325" s="182">
        <f>IF(N325="snížená",J325,0)</f>
        <v>0</v>
      </c>
      <c r="BG325" s="182">
        <f>IF(N325="zákl. přenesená",J325,0)</f>
        <v>0</v>
      </c>
      <c r="BH325" s="182">
        <f>IF(N325="sníž. přenesená",J325,0)</f>
        <v>0</v>
      </c>
      <c r="BI325" s="182">
        <f>IF(N325="nulová",J325,0)</f>
        <v>0</v>
      </c>
      <c r="BJ325" s="20" t="s">
        <v>74</v>
      </c>
      <c r="BK325" s="182">
        <f>ROUND(I325*H325,2)</f>
        <v>0</v>
      </c>
      <c r="BL325" s="20" t="s">
        <v>116</v>
      </c>
      <c r="BM325" s="20" t="s">
        <v>317</v>
      </c>
    </row>
    <row r="326" spans="2:65" s="1" customFormat="1" ht="27">
      <c r="B326" s="37"/>
      <c r="D326" s="193" t="s">
        <v>125</v>
      </c>
      <c r="F326" s="194" t="s">
        <v>191</v>
      </c>
      <c r="I326" s="145"/>
      <c r="L326" s="37"/>
      <c r="M326" s="195"/>
      <c r="N326" s="38"/>
      <c r="O326" s="38"/>
      <c r="P326" s="38"/>
      <c r="Q326" s="38"/>
      <c r="R326" s="38"/>
      <c r="S326" s="38"/>
      <c r="T326" s="66"/>
      <c r="AT326" s="20" t="s">
        <v>125</v>
      </c>
      <c r="AU326" s="20" t="s">
        <v>76</v>
      </c>
    </row>
    <row r="327" spans="2:65" s="1" customFormat="1" ht="16.5" customHeight="1">
      <c r="B327" s="170"/>
      <c r="C327" s="171" t="s">
        <v>304</v>
      </c>
      <c r="D327" s="171" t="s">
        <v>111</v>
      </c>
      <c r="E327" s="172" t="s">
        <v>543</v>
      </c>
      <c r="F327" s="173" t="s">
        <v>544</v>
      </c>
      <c r="G327" s="174" t="s">
        <v>129</v>
      </c>
      <c r="H327" s="175">
        <v>1</v>
      </c>
      <c r="I327" s="176"/>
      <c r="J327" s="177">
        <f>ROUND(I327*H327,2)</f>
        <v>0</v>
      </c>
      <c r="K327" s="173" t="s">
        <v>115</v>
      </c>
      <c r="L327" s="37"/>
      <c r="M327" s="178" t="s">
        <v>5</v>
      </c>
      <c r="N327" s="179" t="s">
        <v>41</v>
      </c>
      <c r="O327" s="38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AR327" s="20" t="s">
        <v>116</v>
      </c>
      <c r="AT327" s="20" t="s">
        <v>111</v>
      </c>
      <c r="AU327" s="20" t="s">
        <v>76</v>
      </c>
      <c r="AY327" s="20" t="s">
        <v>110</v>
      </c>
      <c r="BE327" s="182">
        <f>IF(N327="základní",J327,0)</f>
        <v>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20" t="s">
        <v>74</v>
      </c>
      <c r="BK327" s="182">
        <f>ROUND(I327*H327,2)</f>
        <v>0</v>
      </c>
      <c r="BL327" s="20" t="s">
        <v>116</v>
      </c>
      <c r="BM327" s="20" t="s">
        <v>727</v>
      </c>
    </row>
    <row r="328" spans="2:65" s="1" customFormat="1" ht="38.25" customHeight="1">
      <c r="B328" s="170"/>
      <c r="C328" s="183" t="s">
        <v>305</v>
      </c>
      <c r="D328" s="183" t="s">
        <v>117</v>
      </c>
      <c r="E328" s="184" t="s">
        <v>546</v>
      </c>
      <c r="F328" s="185" t="s">
        <v>547</v>
      </c>
      <c r="G328" s="186" t="s">
        <v>129</v>
      </c>
      <c r="H328" s="187">
        <v>1</v>
      </c>
      <c r="I328" s="188"/>
      <c r="J328" s="189">
        <f>ROUND(I328*H328,2)</f>
        <v>0</v>
      </c>
      <c r="K328" s="185" t="s">
        <v>155</v>
      </c>
      <c r="L328" s="190"/>
      <c r="M328" s="191" t="s">
        <v>5</v>
      </c>
      <c r="N328" s="192" t="s">
        <v>41</v>
      </c>
      <c r="O328" s="38"/>
      <c r="P328" s="180">
        <f>O328*H328</f>
        <v>0</v>
      </c>
      <c r="Q328" s="180">
        <v>0</v>
      </c>
      <c r="R328" s="180">
        <f>Q328*H328</f>
        <v>0</v>
      </c>
      <c r="S328" s="180">
        <v>0</v>
      </c>
      <c r="T328" s="181">
        <f>S328*H328</f>
        <v>0</v>
      </c>
      <c r="AR328" s="20" t="s">
        <v>118</v>
      </c>
      <c r="AT328" s="20" t="s">
        <v>117</v>
      </c>
      <c r="AU328" s="20" t="s">
        <v>76</v>
      </c>
      <c r="AY328" s="20" t="s">
        <v>110</v>
      </c>
      <c r="BE328" s="182">
        <f>IF(N328="základní",J328,0)</f>
        <v>0</v>
      </c>
      <c r="BF328" s="182">
        <f>IF(N328="snížená",J328,0)</f>
        <v>0</v>
      </c>
      <c r="BG328" s="182">
        <f>IF(N328="zákl. přenesená",J328,0)</f>
        <v>0</v>
      </c>
      <c r="BH328" s="182">
        <f>IF(N328="sníž. přenesená",J328,0)</f>
        <v>0</v>
      </c>
      <c r="BI328" s="182">
        <f>IF(N328="nulová",J328,0)</f>
        <v>0</v>
      </c>
      <c r="BJ328" s="20" t="s">
        <v>74</v>
      </c>
      <c r="BK328" s="182">
        <f>ROUND(I328*H328,2)</f>
        <v>0</v>
      </c>
      <c r="BL328" s="20" t="s">
        <v>116</v>
      </c>
      <c r="BM328" s="20" t="s">
        <v>323</v>
      </c>
    </row>
    <row r="329" spans="2:65" s="1" customFormat="1" ht="27">
      <c r="B329" s="37"/>
      <c r="D329" s="193" t="s">
        <v>125</v>
      </c>
      <c r="F329" s="194" t="s">
        <v>191</v>
      </c>
      <c r="I329" s="145"/>
      <c r="L329" s="37"/>
      <c r="M329" s="195"/>
      <c r="N329" s="38"/>
      <c r="O329" s="38"/>
      <c r="P329" s="38"/>
      <c r="Q329" s="38"/>
      <c r="R329" s="38"/>
      <c r="S329" s="38"/>
      <c r="T329" s="66"/>
      <c r="AT329" s="20" t="s">
        <v>125</v>
      </c>
      <c r="AU329" s="20" t="s">
        <v>76</v>
      </c>
    </row>
    <row r="330" spans="2:65" s="1" customFormat="1" ht="16.5" customHeight="1">
      <c r="B330" s="170"/>
      <c r="C330" s="171" t="s">
        <v>306</v>
      </c>
      <c r="D330" s="171" t="s">
        <v>111</v>
      </c>
      <c r="E330" s="172" t="s">
        <v>523</v>
      </c>
      <c r="F330" s="173" t="s">
        <v>524</v>
      </c>
      <c r="G330" s="174" t="s">
        <v>129</v>
      </c>
      <c r="H330" s="175">
        <v>2</v>
      </c>
      <c r="I330" s="176"/>
      <c r="J330" s="177">
        <f>ROUND(I330*H330,2)</f>
        <v>0</v>
      </c>
      <c r="K330" s="173" t="s">
        <v>155</v>
      </c>
      <c r="L330" s="37"/>
      <c r="M330" s="178" t="s">
        <v>5</v>
      </c>
      <c r="N330" s="179" t="s">
        <v>41</v>
      </c>
      <c r="O330" s="38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AR330" s="20" t="s">
        <v>116</v>
      </c>
      <c r="AT330" s="20" t="s">
        <v>111</v>
      </c>
      <c r="AU330" s="20" t="s">
        <v>76</v>
      </c>
      <c r="AY330" s="20" t="s">
        <v>110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20" t="s">
        <v>74</v>
      </c>
      <c r="BK330" s="182">
        <f>ROUND(I330*H330,2)</f>
        <v>0</v>
      </c>
      <c r="BL330" s="20" t="s">
        <v>116</v>
      </c>
      <c r="BM330" s="20" t="s">
        <v>728</v>
      </c>
    </row>
    <row r="331" spans="2:65" s="1" customFormat="1" ht="38.25" customHeight="1">
      <c r="B331" s="170"/>
      <c r="C331" s="183" t="s">
        <v>309</v>
      </c>
      <c r="D331" s="183" t="s">
        <v>117</v>
      </c>
      <c r="E331" s="184" t="s">
        <v>526</v>
      </c>
      <c r="F331" s="185" t="s">
        <v>477</v>
      </c>
      <c r="G331" s="186" t="s">
        <v>129</v>
      </c>
      <c r="H331" s="187">
        <v>1</v>
      </c>
      <c r="I331" s="188"/>
      <c r="J331" s="189">
        <f>ROUND(I331*H331,2)</f>
        <v>0</v>
      </c>
      <c r="K331" s="185" t="s">
        <v>155</v>
      </c>
      <c r="L331" s="190"/>
      <c r="M331" s="191" t="s">
        <v>5</v>
      </c>
      <c r="N331" s="192" t="s">
        <v>41</v>
      </c>
      <c r="O331" s="38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AR331" s="20" t="s">
        <v>118</v>
      </c>
      <c r="AT331" s="20" t="s">
        <v>117</v>
      </c>
      <c r="AU331" s="20" t="s">
        <v>76</v>
      </c>
      <c r="AY331" s="20" t="s">
        <v>110</v>
      </c>
      <c r="BE331" s="182">
        <f>IF(N331="základní",J331,0)</f>
        <v>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20" t="s">
        <v>74</v>
      </c>
      <c r="BK331" s="182">
        <f>ROUND(I331*H331,2)</f>
        <v>0</v>
      </c>
      <c r="BL331" s="20" t="s">
        <v>116</v>
      </c>
      <c r="BM331" s="20" t="s">
        <v>331</v>
      </c>
    </row>
    <row r="332" spans="2:65" s="1" customFormat="1" ht="27">
      <c r="B332" s="37"/>
      <c r="D332" s="193" t="s">
        <v>125</v>
      </c>
      <c r="F332" s="194" t="s">
        <v>191</v>
      </c>
      <c r="I332" s="145"/>
      <c r="L332" s="37"/>
      <c r="M332" s="195"/>
      <c r="N332" s="38"/>
      <c r="O332" s="38"/>
      <c r="P332" s="38"/>
      <c r="Q332" s="38"/>
      <c r="R332" s="38"/>
      <c r="S332" s="38"/>
      <c r="T332" s="66"/>
      <c r="AT332" s="20" t="s">
        <v>125</v>
      </c>
      <c r="AU332" s="20" t="s">
        <v>76</v>
      </c>
    </row>
    <row r="333" spans="2:65" s="1" customFormat="1" ht="38.25" customHeight="1">
      <c r="B333" s="170"/>
      <c r="C333" s="183" t="s">
        <v>312</v>
      </c>
      <c r="D333" s="183" t="s">
        <v>117</v>
      </c>
      <c r="E333" s="184" t="s">
        <v>527</v>
      </c>
      <c r="F333" s="185" t="s">
        <v>478</v>
      </c>
      <c r="G333" s="186" t="s">
        <v>129</v>
      </c>
      <c r="H333" s="187">
        <v>1</v>
      </c>
      <c r="I333" s="188"/>
      <c r="J333" s="189">
        <f>ROUND(I333*H333,2)</f>
        <v>0</v>
      </c>
      <c r="K333" s="185" t="s">
        <v>155</v>
      </c>
      <c r="L333" s="190"/>
      <c r="M333" s="191" t="s">
        <v>5</v>
      </c>
      <c r="N333" s="192" t="s">
        <v>41</v>
      </c>
      <c r="O333" s="38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AR333" s="20" t="s">
        <v>118</v>
      </c>
      <c r="AT333" s="20" t="s">
        <v>117</v>
      </c>
      <c r="AU333" s="20" t="s">
        <v>76</v>
      </c>
      <c r="AY333" s="20" t="s">
        <v>110</v>
      </c>
      <c r="BE333" s="182">
        <f>IF(N333="základní",J333,0)</f>
        <v>0</v>
      </c>
      <c r="BF333" s="182">
        <f>IF(N333="snížená",J333,0)</f>
        <v>0</v>
      </c>
      <c r="BG333" s="182">
        <f>IF(N333="zákl. přenesená",J333,0)</f>
        <v>0</v>
      </c>
      <c r="BH333" s="182">
        <f>IF(N333="sníž. přenesená",J333,0)</f>
        <v>0</v>
      </c>
      <c r="BI333" s="182">
        <f>IF(N333="nulová",J333,0)</f>
        <v>0</v>
      </c>
      <c r="BJ333" s="20" t="s">
        <v>74</v>
      </c>
      <c r="BK333" s="182">
        <f>ROUND(I333*H333,2)</f>
        <v>0</v>
      </c>
      <c r="BL333" s="20" t="s">
        <v>116</v>
      </c>
      <c r="BM333" s="20" t="s">
        <v>335</v>
      </c>
    </row>
    <row r="334" spans="2:65" s="1" customFormat="1" ht="27">
      <c r="B334" s="37"/>
      <c r="D334" s="193" t="s">
        <v>125</v>
      </c>
      <c r="F334" s="194" t="s">
        <v>191</v>
      </c>
      <c r="I334" s="145"/>
      <c r="L334" s="37"/>
      <c r="M334" s="195"/>
      <c r="N334" s="38"/>
      <c r="O334" s="38"/>
      <c r="P334" s="38"/>
      <c r="Q334" s="38"/>
      <c r="R334" s="38"/>
      <c r="S334" s="38"/>
      <c r="T334" s="66"/>
      <c r="AT334" s="20" t="s">
        <v>125</v>
      </c>
      <c r="AU334" s="20" t="s">
        <v>76</v>
      </c>
    </row>
    <row r="335" spans="2:65" s="1" customFormat="1" ht="16.5" customHeight="1">
      <c r="B335" s="170"/>
      <c r="C335" s="171" t="s">
        <v>313</v>
      </c>
      <c r="D335" s="171" t="s">
        <v>111</v>
      </c>
      <c r="E335" s="172" t="s">
        <v>613</v>
      </c>
      <c r="F335" s="173" t="s">
        <v>614</v>
      </c>
      <c r="G335" s="174" t="s">
        <v>129</v>
      </c>
      <c r="H335" s="175">
        <v>4</v>
      </c>
      <c r="I335" s="176"/>
      <c r="J335" s="177">
        <f>ROUND(I335*H335,2)</f>
        <v>0</v>
      </c>
      <c r="K335" s="173" t="s">
        <v>155</v>
      </c>
      <c r="L335" s="37"/>
      <c r="M335" s="178" t="s">
        <v>5</v>
      </c>
      <c r="N335" s="179" t="s">
        <v>41</v>
      </c>
      <c r="O335" s="38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AR335" s="20" t="s">
        <v>116</v>
      </c>
      <c r="AT335" s="20" t="s">
        <v>111</v>
      </c>
      <c r="AU335" s="20" t="s">
        <v>76</v>
      </c>
      <c r="AY335" s="20" t="s">
        <v>110</v>
      </c>
      <c r="BE335" s="182">
        <f>IF(N335="základní",J335,0)</f>
        <v>0</v>
      </c>
      <c r="BF335" s="182">
        <f>IF(N335="snížená",J335,0)</f>
        <v>0</v>
      </c>
      <c r="BG335" s="182">
        <f>IF(N335="zákl. přenesená",J335,0)</f>
        <v>0</v>
      </c>
      <c r="BH335" s="182">
        <f>IF(N335="sníž. přenesená",J335,0)</f>
        <v>0</v>
      </c>
      <c r="BI335" s="182">
        <f>IF(N335="nulová",J335,0)</f>
        <v>0</v>
      </c>
      <c r="BJ335" s="20" t="s">
        <v>74</v>
      </c>
      <c r="BK335" s="182">
        <f>ROUND(I335*H335,2)</f>
        <v>0</v>
      </c>
      <c r="BL335" s="20" t="s">
        <v>116</v>
      </c>
      <c r="BM335" s="20" t="s">
        <v>729</v>
      </c>
    </row>
    <row r="336" spans="2:65" s="1" customFormat="1" ht="16.5" customHeight="1">
      <c r="B336" s="170"/>
      <c r="C336" s="183" t="s">
        <v>314</v>
      </c>
      <c r="D336" s="183" t="s">
        <v>117</v>
      </c>
      <c r="E336" s="184" t="s">
        <v>646</v>
      </c>
      <c r="F336" s="185" t="s">
        <v>647</v>
      </c>
      <c r="G336" s="186" t="s">
        <v>129</v>
      </c>
      <c r="H336" s="187">
        <v>4</v>
      </c>
      <c r="I336" s="188"/>
      <c r="J336" s="189">
        <f>ROUND(I336*H336,2)</f>
        <v>0</v>
      </c>
      <c r="K336" s="185" t="s">
        <v>155</v>
      </c>
      <c r="L336" s="190"/>
      <c r="M336" s="191" t="s">
        <v>5</v>
      </c>
      <c r="N336" s="192" t="s">
        <v>41</v>
      </c>
      <c r="O336" s="38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AR336" s="20" t="s">
        <v>118</v>
      </c>
      <c r="AT336" s="20" t="s">
        <v>117</v>
      </c>
      <c r="AU336" s="20" t="s">
        <v>76</v>
      </c>
      <c r="AY336" s="20" t="s">
        <v>110</v>
      </c>
      <c r="BE336" s="182">
        <f>IF(N336="základní",J336,0)</f>
        <v>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20" t="s">
        <v>74</v>
      </c>
      <c r="BK336" s="182">
        <f>ROUND(I336*H336,2)</f>
        <v>0</v>
      </c>
      <c r="BL336" s="20" t="s">
        <v>116</v>
      </c>
      <c r="BM336" s="20" t="s">
        <v>339</v>
      </c>
    </row>
    <row r="337" spans="2:65" s="1" customFormat="1" ht="27">
      <c r="B337" s="37"/>
      <c r="D337" s="193" t="s">
        <v>125</v>
      </c>
      <c r="F337" s="194" t="s">
        <v>191</v>
      </c>
      <c r="I337" s="145"/>
      <c r="L337" s="37"/>
      <c r="M337" s="195"/>
      <c r="N337" s="38"/>
      <c r="O337" s="38"/>
      <c r="P337" s="38"/>
      <c r="Q337" s="38"/>
      <c r="R337" s="38"/>
      <c r="S337" s="38"/>
      <c r="T337" s="66"/>
      <c r="AT337" s="20" t="s">
        <v>125</v>
      </c>
      <c r="AU337" s="20" t="s">
        <v>76</v>
      </c>
    </row>
    <row r="338" spans="2:65" s="1" customFormat="1" ht="16.5" customHeight="1">
      <c r="B338" s="170"/>
      <c r="C338" s="171" t="s">
        <v>317</v>
      </c>
      <c r="D338" s="171" t="s">
        <v>111</v>
      </c>
      <c r="E338" s="172" t="s">
        <v>730</v>
      </c>
      <c r="F338" s="173" t="s">
        <v>731</v>
      </c>
      <c r="G338" s="174" t="s">
        <v>129</v>
      </c>
      <c r="H338" s="175">
        <v>1</v>
      </c>
      <c r="I338" s="176"/>
      <c r="J338" s="177">
        <f>ROUND(I338*H338,2)</f>
        <v>0</v>
      </c>
      <c r="K338" s="173" t="s">
        <v>115</v>
      </c>
      <c r="L338" s="37"/>
      <c r="M338" s="178" t="s">
        <v>5</v>
      </c>
      <c r="N338" s="179" t="s">
        <v>41</v>
      </c>
      <c r="O338" s="38"/>
      <c r="P338" s="180">
        <f>O338*H338</f>
        <v>0</v>
      </c>
      <c r="Q338" s="180">
        <v>0</v>
      </c>
      <c r="R338" s="180">
        <f>Q338*H338</f>
        <v>0</v>
      </c>
      <c r="S338" s="180">
        <v>0</v>
      </c>
      <c r="T338" s="181">
        <f>S338*H338</f>
        <v>0</v>
      </c>
      <c r="AR338" s="20" t="s">
        <v>116</v>
      </c>
      <c r="AT338" s="20" t="s">
        <v>111</v>
      </c>
      <c r="AU338" s="20" t="s">
        <v>76</v>
      </c>
      <c r="AY338" s="20" t="s">
        <v>110</v>
      </c>
      <c r="BE338" s="182">
        <f>IF(N338="základní",J338,0)</f>
        <v>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20" t="s">
        <v>74</v>
      </c>
      <c r="BK338" s="182">
        <f>ROUND(I338*H338,2)</f>
        <v>0</v>
      </c>
      <c r="BL338" s="20" t="s">
        <v>116</v>
      </c>
      <c r="BM338" s="20" t="s">
        <v>732</v>
      </c>
    </row>
    <row r="339" spans="2:65" s="1" customFormat="1" ht="89.25" customHeight="1">
      <c r="B339" s="170"/>
      <c r="C339" s="183" t="s">
        <v>319</v>
      </c>
      <c r="D339" s="183" t="s">
        <v>117</v>
      </c>
      <c r="E339" s="184" t="s">
        <v>733</v>
      </c>
      <c r="F339" s="185" t="s">
        <v>734</v>
      </c>
      <c r="G339" s="186" t="s">
        <v>129</v>
      </c>
      <c r="H339" s="187">
        <v>1</v>
      </c>
      <c r="I339" s="188"/>
      <c r="J339" s="189">
        <f>ROUND(I339*H339,2)</f>
        <v>0</v>
      </c>
      <c r="K339" s="185" t="s">
        <v>155</v>
      </c>
      <c r="L339" s="190"/>
      <c r="M339" s="191" t="s">
        <v>5</v>
      </c>
      <c r="N339" s="192" t="s">
        <v>41</v>
      </c>
      <c r="O339" s="38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AR339" s="20" t="s">
        <v>118</v>
      </c>
      <c r="AT339" s="20" t="s">
        <v>117</v>
      </c>
      <c r="AU339" s="20" t="s">
        <v>76</v>
      </c>
      <c r="AY339" s="20" t="s">
        <v>110</v>
      </c>
      <c r="BE339" s="182">
        <f>IF(N339="základní",J339,0)</f>
        <v>0</v>
      </c>
      <c r="BF339" s="182">
        <f>IF(N339="snížená",J339,0)</f>
        <v>0</v>
      </c>
      <c r="BG339" s="182">
        <f>IF(N339="zákl. přenesená",J339,0)</f>
        <v>0</v>
      </c>
      <c r="BH339" s="182">
        <f>IF(N339="sníž. přenesená",J339,0)</f>
        <v>0</v>
      </c>
      <c r="BI339" s="182">
        <f>IF(N339="nulová",J339,0)</f>
        <v>0</v>
      </c>
      <c r="BJ339" s="20" t="s">
        <v>74</v>
      </c>
      <c r="BK339" s="182">
        <f>ROUND(I339*H339,2)</f>
        <v>0</v>
      </c>
      <c r="BL339" s="20" t="s">
        <v>116</v>
      </c>
      <c r="BM339" s="20" t="s">
        <v>343</v>
      </c>
    </row>
    <row r="340" spans="2:65" s="1" customFormat="1" ht="27">
      <c r="B340" s="37"/>
      <c r="D340" s="193" t="s">
        <v>125</v>
      </c>
      <c r="F340" s="194" t="s">
        <v>191</v>
      </c>
      <c r="I340" s="145"/>
      <c r="L340" s="37"/>
      <c r="M340" s="195"/>
      <c r="N340" s="38"/>
      <c r="O340" s="38"/>
      <c r="P340" s="38"/>
      <c r="Q340" s="38"/>
      <c r="R340" s="38"/>
      <c r="S340" s="38"/>
      <c r="T340" s="66"/>
      <c r="AT340" s="20" t="s">
        <v>125</v>
      </c>
      <c r="AU340" s="20" t="s">
        <v>76</v>
      </c>
    </row>
    <row r="341" spans="2:65" s="1" customFormat="1" ht="16.5" customHeight="1">
      <c r="B341" s="170"/>
      <c r="C341" s="171" t="s">
        <v>323</v>
      </c>
      <c r="D341" s="171" t="s">
        <v>111</v>
      </c>
      <c r="E341" s="172" t="s">
        <v>187</v>
      </c>
      <c r="F341" s="173" t="s">
        <v>648</v>
      </c>
      <c r="G341" s="174" t="s">
        <v>129</v>
      </c>
      <c r="H341" s="175">
        <v>1</v>
      </c>
      <c r="I341" s="176"/>
      <c r="J341" s="177">
        <f>ROUND(I341*H341,2)</f>
        <v>0</v>
      </c>
      <c r="K341" s="173" t="s">
        <v>115</v>
      </c>
      <c r="L341" s="37"/>
      <c r="M341" s="178" t="s">
        <v>5</v>
      </c>
      <c r="N341" s="179" t="s">
        <v>41</v>
      </c>
      <c r="O341" s="38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AR341" s="20" t="s">
        <v>116</v>
      </c>
      <c r="AT341" s="20" t="s">
        <v>111</v>
      </c>
      <c r="AU341" s="20" t="s">
        <v>76</v>
      </c>
      <c r="AY341" s="20" t="s">
        <v>110</v>
      </c>
      <c r="BE341" s="182">
        <f>IF(N341="základní",J341,0)</f>
        <v>0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20" t="s">
        <v>74</v>
      </c>
      <c r="BK341" s="182">
        <f>ROUND(I341*H341,2)</f>
        <v>0</v>
      </c>
      <c r="BL341" s="20" t="s">
        <v>116</v>
      </c>
      <c r="BM341" s="20" t="s">
        <v>735</v>
      </c>
    </row>
    <row r="342" spans="2:65" s="1" customFormat="1" ht="25.5" customHeight="1">
      <c r="B342" s="170"/>
      <c r="C342" s="183" t="s">
        <v>328</v>
      </c>
      <c r="D342" s="183" t="s">
        <v>117</v>
      </c>
      <c r="E342" s="184" t="s">
        <v>736</v>
      </c>
      <c r="F342" s="185" t="s">
        <v>737</v>
      </c>
      <c r="G342" s="186" t="s">
        <v>129</v>
      </c>
      <c r="H342" s="187">
        <v>1</v>
      </c>
      <c r="I342" s="188"/>
      <c r="J342" s="189">
        <f>ROUND(I342*H342,2)</f>
        <v>0</v>
      </c>
      <c r="K342" s="185" t="s">
        <v>155</v>
      </c>
      <c r="L342" s="190"/>
      <c r="M342" s="191" t="s">
        <v>5</v>
      </c>
      <c r="N342" s="192" t="s">
        <v>41</v>
      </c>
      <c r="O342" s="38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AR342" s="20" t="s">
        <v>118</v>
      </c>
      <c r="AT342" s="20" t="s">
        <v>117</v>
      </c>
      <c r="AU342" s="20" t="s">
        <v>76</v>
      </c>
      <c r="AY342" s="20" t="s">
        <v>110</v>
      </c>
      <c r="BE342" s="182">
        <f>IF(N342="základní",J342,0)</f>
        <v>0</v>
      </c>
      <c r="BF342" s="182">
        <f>IF(N342="snížená",J342,0)</f>
        <v>0</v>
      </c>
      <c r="BG342" s="182">
        <f>IF(N342="zákl. přenesená",J342,0)</f>
        <v>0</v>
      </c>
      <c r="BH342" s="182">
        <f>IF(N342="sníž. přenesená",J342,0)</f>
        <v>0</v>
      </c>
      <c r="BI342" s="182">
        <f>IF(N342="nulová",J342,0)</f>
        <v>0</v>
      </c>
      <c r="BJ342" s="20" t="s">
        <v>74</v>
      </c>
      <c r="BK342" s="182">
        <f>ROUND(I342*H342,2)</f>
        <v>0</v>
      </c>
      <c r="BL342" s="20" t="s">
        <v>116</v>
      </c>
      <c r="BM342" s="20" t="s">
        <v>372</v>
      </c>
    </row>
    <row r="343" spans="2:65" s="1" customFormat="1" ht="27">
      <c r="B343" s="37"/>
      <c r="D343" s="193" t="s">
        <v>125</v>
      </c>
      <c r="F343" s="194" t="s">
        <v>191</v>
      </c>
      <c r="I343" s="145"/>
      <c r="L343" s="37"/>
      <c r="M343" s="195"/>
      <c r="N343" s="38"/>
      <c r="O343" s="38"/>
      <c r="P343" s="38"/>
      <c r="Q343" s="38"/>
      <c r="R343" s="38"/>
      <c r="S343" s="38"/>
      <c r="T343" s="66"/>
      <c r="AT343" s="20" t="s">
        <v>125</v>
      </c>
      <c r="AU343" s="20" t="s">
        <v>76</v>
      </c>
    </row>
    <row r="344" spans="2:65" s="1" customFormat="1" ht="16.5" customHeight="1">
      <c r="B344" s="170"/>
      <c r="C344" s="171" t="s">
        <v>331</v>
      </c>
      <c r="D344" s="171" t="s">
        <v>111</v>
      </c>
      <c r="E344" s="172" t="s">
        <v>548</v>
      </c>
      <c r="F344" s="173" t="s">
        <v>549</v>
      </c>
      <c r="G344" s="174" t="s">
        <v>129</v>
      </c>
      <c r="H344" s="175">
        <v>1</v>
      </c>
      <c r="I344" s="176"/>
      <c r="J344" s="177">
        <f>ROUND(I344*H344,2)</f>
        <v>0</v>
      </c>
      <c r="K344" s="173" t="s">
        <v>155</v>
      </c>
      <c r="L344" s="37"/>
      <c r="M344" s="178" t="s">
        <v>5</v>
      </c>
      <c r="N344" s="179" t="s">
        <v>41</v>
      </c>
      <c r="O344" s="38"/>
      <c r="P344" s="180">
        <f>O344*H344</f>
        <v>0</v>
      </c>
      <c r="Q344" s="180">
        <v>0</v>
      </c>
      <c r="R344" s="180">
        <f>Q344*H344</f>
        <v>0</v>
      </c>
      <c r="S344" s="180">
        <v>0</v>
      </c>
      <c r="T344" s="181">
        <f>S344*H344</f>
        <v>0</v>
      </c>
      <c r="AR344" s="20" t="s">
        <v>116</v>
      </c>
      <c r="AT344" s="20" t="s">
        <v>111</v>
      </c>
      <c r="AU344" s="20" t="s">
        <v>76</v>
      </c>
      <c r="AY344" s="20" t="s">
        <v>110</v>
      </c>
      <c r="BE344" s="182">
        <f>IF(N344="základní",J344,0)</f>
        <v>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20" t="s">
        <v>74</v>
      </c>
      <c r="BK344" s="182">
        <f>ROUND(I344*H344,2)</f>
        <v>0</v>
      </c>
      <c r="BL344" s="20" t="s">
        <v>116</v>
      </c>
      <c r="BM344" s="20" t="s">
        <v>738</v>
      </c>
    </row>
    <row r="345" spans="2:65" s="1" customFormat="1" ht="25.5" customHeight="1">
      <c r="B345" s="170"/>
      <c r="C345" s="183" t="s">
        <v>333</v>
      </c>
      <c r="D345" s="183" t="s">
        <v>117</v>
      </c>
      <c r="E345" s="184" t="s">
        <v>551</v>
      </c>
      <c r="F345" s="185" t="s">
        <v>552</v>
      </c>
      <c r="G345" s="186" t="s">
        <v>129</v>
      </c>
      <c r="H345" s="187">
        <v>1</v>
      </c>
      <c r="I345" s="188"/>
      <c r="J345" s="189">
        <f>ROUND(I345*H345,2)</f>
        <v>0</v>
      </c>
      <c r="K345" s="185" t="s">
        <v>155</v>
      </c>
      <c r="L345" s="190"/>
      <c r="M345" s="191" t="s">
        <v>5</v>
      </c>
      <c r="N345" s="192" t="s">
        <v>41</v>
      </c>
      <c r="O345" s="38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AR345" s="20" t="s">
        <v>118</v>
      </c>
      <c r="AT345" s="20" t="s">
        <v>117</v>
      </c>
      <c r="AU345" s="20" t="s">
        <v>76</v>
      </c>
      <c r="AY345" s="20" t="s">
        <v>110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20" t="s">
        <v>74</v>
      </c>
      <c r="BK345" s="182">
        <f>ROUND(I345*H345,2)</f>
        <v>0</v>
      </c>
      <c r="BL345" s="20" t="s">
        <v>116</v>
      </c>
      <c r="BM345" s="20" t="s">
        <v>374</v>
      </c>
    </row>
    <row r="346" spans="2:65" s="1" customFormat="1" ht="27">
      <c r="B346" s="37"/>
      <c r="D346" s="193" t="s">
        <v>125</v>
      </c>
      <c r="F346" s="194" t="s">
        <v>191</v>
      </c>
      <c r="I346" s="145"/>
      <c r="L346" s="37"/>
      <c r="M346" s="195"/>
      <c r="N346" s="38"/>
      <c r="O346" s="38"/>
      <c r="P346" s="38"/>
      <c r="Q346" s="38"/>
      <c r="R346" s="38"/>
      <c r="S346" s="38"/>
      <c r="T346" s="66"/>
      <c r="AT346" s="20" t="s">
        <v>125</v>
      </c>
      <c r="AU346" s="20" t="s">
        <v>76</v>
      </c>
    </row>
    <row r="347" spans="2:65" s="1" customFormat="1" ht="25.5" customHeight="1">
      <c r="B347" s="170"/>
      <c r="C347" s="171" t="s">
        <v>335</v>
      </c>
      <c r="D347" s="171" t="s">
        <v>111</v>
      </c>
      <c r="E347" s="172" t="s">
        <v>553</v>
      </c>
      <c r="F347" s="173" t="s">
        <v>554</v>
      </c>
      <c r="G347" s="174" t="s">
        <v>129</v>
      </c>
      <c r="H347" s="175">
        <v>1</v>
      </c>
      <c r="I347" s="176"/>
      <c r="J347" s="177">
        <f>ROUND(I347*H347,2)</f>
        <v>0</v>
      </c>
      <c r="K347" s="173" t="s">
        <v>115</v>
      </c>
      <c r="L347" s="37"/>
      <c r="M347" s="178" t="s">
        <v>5</v>
      </c>
      <c r="N347" s="179" t="s">
        <v>41</v>
      </c>
      <c r="O347" s="38"/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AR347" s="20" t="s">
        <v>116</v>
      </c>
      <c r="AT347" s="20" t="s">
        <v>111</v>
      </c>
      <c r="AU347" s="20" t="s">
        <v>76</v>
      </c>
      <c r="AY347" s="20" t="s">
        <v>110</v>
      </c>
      <c r="BE347" s="182">
        <f>IF(N347="základní",J347,0)</f>
        <v>0</v>
      </c>
      <c r="BF347" s="182">
        <f>IF(N347="snížená",J347,0)</f>
        <v>0</v>
      </c>
      <c r="BG347" s="182">
        <f>IF(N347="zákl. přenesená",J347,0)</f>
        <v>0</v>
      </c>
      <c r="BH347" s="182">
        <f>IF(N347="sníž. přenesená",J347,0)</f>
        <v>0</v>
      </c>
      <c r="BI347" s="182">
        <f>IF(N347="nulová",J347,0)</f>
        <v>0</v>
      </c>
      <c r="BJ347" s="20" t="s">
        <v>74</v>
      </c>
      <c r="BK347" s="182">
        <f>ROUND(I347*H347,2)</f>
        <v>0</v>
      </c>
      <c r="BL347" s="20" t="s">
        <v>116</v>
      </c>
      <c r="BM347" s="20" t="s">
        <v>739</v>
      </c>
    </row>
    <row r="348" spans="2:65" s="1" customFormat="1" ht="25.5" customHeight="1">
      <c r="B348" s="170"/>
      <c r="C348" s="183" t="s">
        <v>337</v>
      </c>
      <c r="D348" s="183" t="s">
        <v>117</v>
      </c>
      <c r="E348" s="184" t="s">
        <v>556</v>
      </c>
      <c r="F348" s="185" t="s">
        <v>557</v>
      </c>
      <c r="G348" s="186" t="s">
        <v>129</v>
      </c>
      <c r="H348" s="187">
        <v>1</v>
      </c>
      <c r="I348" s="188"/>
      <c r="J348" s="189">
        <f>ROUND(I348*H348,2)</f>
        <v>0</v>
      </c>
      <c r="K348" s="185" t="s">
        <v>155</v>
      </c>
      <c r="L348" s="190"/>
      <c r="M348" s="191" t="s">
        <v>5</v>
      </c>
      <c r="N348" s="192" t="s">
        <v>41</v>
      </c>
      <c r="O348" s="38"/>
      <c r="P348" s="180">
        <f>O348*H348</f>
        <v>0</v>
      </c>
      <c r="Q348" s="180">
        <v>0</v>
      </c>
      <c r="R348" s="180">
        <f>Q348*H348</f>
        <v>0</v>
      </c>
      <c r="S348" s="180">
        <v>0</v>
      </c>
      <c r="T348" s="181">
        <f>S348*H348</f>
        <v>0</v>
      </c>
      <c r="AR348" s="20" t="s">
        <v>118</v>
      </c>
      <c r="AT348" s="20" t="s">
        <v>117</v>
      </c>
      <c r="AU348" s="20" t="s">
        <v>76</v>
      </c>
      <c r="AY348" s="20" t="s">
        <v>110</v>
      </c>
      <c r="BE348" s="182">
        <f>IF(N348="základní",J348,0)</f>
        <v>0</v>
      </c>
      <c r="BF348" s="182">
        <f>IF(N348="snížená",J348,0)</f>
        <v>0</v>
      </c>
      <c r="BG348" s="182">
        <f>IF(N348="zákl. přenesená",J348,0)</f>
        <v>0</v>
      </c>
      <c r="BH348" s="182">
        <f>IF(N348="sníž. přenesená",J348,0)</f>
        <v>0</v>
      </c>
      <c r="BI348" s="182">
        <f>IF(N348="nulová",J348,0)</f>
        <v>0</v>
      </c>
      <c r="BJ348" s="20" t="s">
        <v>74</v>
      </c>
      <c r="BK348" s="182">
        <f>ROUND(I348*H348,2)</f>
        <v>0</v>
      </c>
      <c r="BL348" s="20" t="s">
        <v>116</v>
      </c>
      <c r="BM348" s="20" t="s">
        <v>375</v>
      </c>
    </row>
    <row r="349" spans="2:65" s="1" customFormat="1" ht="27">
      <c r="B349" s="37"/>
      <c r="D349" s="193" t="s">
        <v>125</v>
      </c>
      <c r="F349" s="194" t="s">
        <v>191</v>
      </c>
      <c r="I349" s="145"/>
      <c r="L349" s="37"/>
      <c r="M349" s="195"/>
      <c r="N349" s="38"/>
      <c r="O349" s="38"/>
      <c r="P349" s="38"/>
      <c r="Q349" s="38"/>
      <c r="R349" s="38"/>
      <c r="S349" s="38"/>
      <c r="T349" s="66"/>
      <c r="AT349" s="20" t="s">
        <v>125</v>
      </c>
      <c r="AU349" s="20" t="s">
        <v>76</v>
      </c>
    </row>
    <row r="350" spans="2:65" s="1" customFormat="1" ht="25.5" customHeight="1">
      <c r="B350" s="170"/>
      <c r="C350" s="171" t="s">
        <v>339</v>
      </c>
      <c r="D350" s="171" t="s">
        <v>111</v>
      </c>
      <c r="E350" s="172" t="s">
        <v>558</v>
      </c>
      <c r="F350" s="173" t="s">
        <v>559</v>
      </c>
      <c r="G350" s="174" t="s">
        <v>129</v>
      </c>
      <c r="H350" s="175">
        <v>4</v>
      </c>
      <c r="I350" s="176"/>
      <c r="J350" s="177">
        <f>ROUND(I350*H350,2)</f>
        <v>0</v>
      </c>
      <c r="K350" s="173" t="s">
        <v>155</v>
      </c>
      <c r="L350" s="37"/>
      <c r="M350" s="178" t="s">
        <v>5</v>
      </c>
      <c r="N350" s="179" t="s">
        <v>41</v>
      </c>
      <c r="O350" s="38"/>
      <c r="P350" s="180">
        <f>O350*H350</f>
        <v>0</v>
      </c>
      <c r="Q350" s="180">
        <v>0</v>
      </c>
      <c r="R350" s="180">
        <f>Q350*H350</f>
        <v>0</v>
      </c>
      <c r="S350" s="180">
        <v>0</v>
      </c>
      <c r="T350" s="181">
        <f>S350*H350</f>
        <v>0</v>
      </c>
      <c r="AR350" s="20" t="s">
        <v>116</v>
      </c>
      <c r="AT350" s="20" t="s">
        <v>111</v>
      </c>
      <c r="AU350" s="20" t="s">
        <v>76</v>
      </c>
      <c r="AY350" s="20" t="s">
        <v>110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20" t="s">
        <v>74</v>
      </c>
      <c r="BK350" s="182">
        <f>ROUND(I350*H350,2)</f>
        <v>0</v>
      </c>
      <c r="BL350" s="20" t="s">
        <v>116</v>
      </c>
      <c r="BM350" s="20" t="s">
        <v>740</v>
      </c>
    </row>
    <row r="351" spans="2:65" s="1" customFormat="1" ht="16.5" customHeight="1">
      <c r="B351" s="170"/>
      <c r="C351" s="183" t="s">
        <v>341</v>
      </c>
      <c r="D351" s="183" t="s">
        <v>117</v>
      </c>
      <c r="E351" s="184" t="s">
        <v>561</v>
      </c>
      <c r="F351" s="185" t="s">
        <v>562</v>
      </c>
      <c r="G351" s="186" t="s">
        <v>129</v>
      </c>
      <c r="H351" s="187">
        <v>4</v>
      </c>
      <c r="I351" s="188"/>
      <c r="J351" s="189">
        <f>ROUND(I351*H351,2)</f>
        <v>0</v>
      </c>
      <c r="K351" s="185" t="s">
        <v>155</v>
      </c>
      <c r="L351" s="190"/>
      <c r="M351" s="191" t="s">
        <v>5</v>
      </c>
      <c r="N351" s="192" t="s">
        <v>41</v>
      </c>
      <c r="O351" s="38"/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AR351" s="20" t="s">
        <v>118</v>
      </c>
      <c r="AT351" s="20" t="s">
        <v>117</v>
      </c>
      <c r="AU351" s="20" t="s">
        <v>76</v>
      </c>
      <c r="AY351" s="20" t="s">
        <v>110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20" t="s">
        <v>74</v>
      </c>
      <c r="BK351" s="182">
        <f>ROUND(I351*H351,2)</f>
        <v>0</v>
      </c>
      <c r="BL351" s="20" t="s">
        <v>116</v>
      </c>
      <c r="BM351" s="20" t="s">
        <v>376</v>
      </c>
    </row>
    <row r="352" spans="2:65" s="1" customFormat="1" ht="27">
      <c r="B352" s="37"/>
      <c r="D352" s="193" t="s">
        <v>125</v>
      </c>
      <c r="F352" s="194" t="s">
        <v>191</v>
      </c>
      <c r="I352" s="145"/>
      <c r="L352" s="37"/>
      <c r="M352" s="195"/>
      <c r="N352" s="38"/>
      <c r="O352" s="38"/>
      <c r="P352" s="38"/>
      <c r="Q352" s="38"/>
      <c r="R352" s="38"/>
      <c r="S352" s="38"/>
      <c r="T352" s="66"/>
      <c r="AT352" s="20" t="s">
        <v>125</v>
      </c>
      <c r="AU352" s="20" t="s">
        <v>76</v>
      </c>
    </row>
    <row r="353" spans="2:65" s="1" customFormat="1" ht="16.5" customHeight="1">
      <c r="B353" s="170"/>
      <c r="C353" s="171" t="s">
        <v>343</v>
      </c>
      <c r="D353" s="171" t="s">
        <v>111</v>
      </c>
      <c r="E353" s="172" t="s">
        <v>563</v>
      </c>
      <c r="F353" s="173" t="s">
        <v>564</v>
      </c>
      <c r="G353" s="174" t="s">
        <v>129</v>
      </c>
      <c r="H353" s="175">
        <v>4</v>
      </c>
      <c r="I353" s="176"/>
      <c r="J353" s="177">
        <f>ROUND(I353*H353,2)</f>
        <v>0</v>
      </c>
      <c r="K353" s="173" t="s">
        <v>115</v>
      </c>
      <c r="L353" s="37"/>
      <c r="M353" s="178" t="s">
        <v>5</v>
      </c>
      <c r="N353" s="179" t="s">
        <v>41</v>
      </c>
      <c r="O353" s="38"/>
      <c r="P353" s="180">
        <f>O353*H353</f>
        <v>0</v>
      </c>
      <c r="Q353" s="180">
        <v>0</v>
      </c>
      <c r="R353" s="180">
        <f>Q353*H353</f>
        <v>0</v>
      </c>
      <c r="S353" s="180">
        <v>0</v>
      </c>
      <c r="T353" s="181">
        <f>S353*H353</f>
        <v>0</v>
      </c>
      <c r="AR353" s="20" t="s">
        <v>116</v>
      </c>
      <c r="AT353" s="20" t="s">
        <v>111</v>
      </c>
      <c r="AU353" s="20" t="s">
        <v>76</v>
      </c>
      <c r="AY353" s="20" t="s">
        <v>110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20" t="s">
        <v>74</v>
      </c>
      <c r="BK353" s="182">
        <f>ROUND(I353*H353,2)</f>
        <v>0</v>
      </c>
      <c r="BL353" s="20" t="s">
        <v>116</v>
      </c>
      <c r="BM353" s="20" t="s">
        <v>741</v>
      </c>
    </row>
    <row r="354" spans="2:65" s="1" customFormat="1" ht="25.5" customHeight="1">
      <c r="B354" s="170"/>
      <c r="C354" s="171" t="s">
        <v>345</v>
      </c>
      <c r="D354" s="171" t="s">
        <v>111</v>
      </c>
      <c r="E354" s="172" t="s">
        <v>566</v>
      </c>
      <c r="F354" s="173" t="s">
        <v>567</v>
      </c>
      <c r="G354" s="174" t="s">
        <v>129</v>
      </c>
      <c r="H354" s="175">
        <v>4</v>
      </c>
      <c r="I354" s="176"/>
      <c r="J354" s="177">
        <f>ROUND(I354*H354,2)</f>
        <v>0</v>
      </c>
      <c r="K354" s="173" t="s">
        <v>115</v>
      </c>
      <c r="L354" s="37"/>
      <c r="M354" s="178" t="s">
        <v>5</v>
      </c>
      <c r="N354" s="179" t="s">
        <v>41</v>
      </c>
      <c r="O354" s="38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AR354" s="20" t="s">
        <v>116</v>
      </c>
      <c r="AT354" s="20" t="s">
        <v>111</v>
      </c>
      <c r="AU354" s="20" t="s">
        <v>76</v>
      </c>
      <c r="AY354" s="20" t="s">
        <v>110</v>
      </c>
      <c r="BE354" s="182">
        <f>IF(N354="základní",J354,0)</f>
        <v>0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20" t="s">
        <v>74</v>
      </c>
      <c r="BK354" s="182">
        <f>ROUND(I354*H354,2)</f>
        <v>0</v>
      </c>
      <c r="BL354" s="20" t="s">
        <v>116</v>
      </c>
      <c r="BM354" s="20" t="s">
        <v>742</v>
      </c>
    </row>
    <row r="355" spans="2:65" s="1" customFormat="1" ht="25.5" customHeight="1">
      <c r="B355" s="170"/>
      <c r="C355" s="171" t="s">
        <v>372</v>
      </c>
      <c r="D355" s="171" t="s">
        <v>111</v>
      </c>
      <c r="E355" s="172" t="s">
        <v>569</v>
      </c>
      <c r="F355" s="173" t="s">
        <v>570</v>
      </c>
      <c r="G355" s="174" t="s">
        <v>129</v>
      </c>
      <c r="H355" s="175">
        <v>20</v>
      </c>
      <c r="I355" s="176"/>
      <c r="J355" s="177">
        <f>ROUND(I355*H355,2)</f>
        <v>0</v>
      </c>
      <c r="K355" s="173" t="s">
        <v>155</v>
      </c>
      <c r="L355" s="37"/>
      <c r="M355" s="178" t="s">
        <v>5</v>
      </c>
      <c r="N355" s="179" t="s">
        <v>41</v>
      </c>
      <c r="O355" s="38"/>
      <c r="P355" s="180">
        <f>O355*H355</f>
        <v>0</v>
      </c>
      <c r="Q355" s="180">
        <v>0</v>
      </c>
      <c r="R355" s="180">
        <f>Q355*H355</f>
        <v>0</v>
      </c>
      <c r="S355" s="180">
        <v>0</v>
      </c>
      <c r="T355" s="181">
        <f>S355*H355</f>
        <v>0</v>
      </c>
      <c r="AR355" s="20" t="s">
        <v>116</v>
      </c>
      <c r="AT355" s="20" t="s">
        <v>111</v>
      </c>
      <c r="AU355" s="20" t="s">
        <v>76</v>
      </c>
      <c r="AY355" s="20" t="s">
        <v>110</v>
      </c>
      <c r="BE355" s="182">
        <f>IF(N355="základní",J355,0)</f>
        <v>0</v>
      </c>
      <c r="BF355" s="182">
        <f>IF(N355="snížená",J355,0)</f>
        <v>0</v>
      </c>
      <c r="BG355" s="182">
        <f>IF(N355="zákl. přenesená",J355,0)</f>
        <v>0</v>
      </c>
      <c r="BH355" s="182">
        <f>IF(N355="sníž. přenesená",J355,0)</f>
        <v>0</v>
      </c>
      <c r="BI355" s="182">
        <f>IF(N355="nulová",J355,0)</f>
        <v>0</v>
      </c>
      <c r="BJ355" s="20" t="s">
        <v>74</v>
      </c>
      <c r="BK355" s="182">
        <f>ROUND(I355*H355,2)</f>
        <v>0</v>
      </c>
      <c r="BL355" s="20" t="s">
        <v>116</v>
      </c>
      <c r="BM355" s="20" t="s">
        <v>743</v>
      </c>
    </row>
    <row r="356" spans="2:65" s="1" customFormat="1" ht="25.5" customHeight="1">
      <c r="B356" s="170"/>
      <c r="C356" s="183" t="s">
        <v>383</v>
      </c>
      <c r="D356" s="183" t="s">
        <v>117</v>
      </c>
      <c r="E356" s="184" t="s">
        <v>572</v>
      </c>
      <c r="F356" s="185" t="s">
        <v>573</v>
      </c>
      <c r="G356" s="186" t="s">
        <v>129</v>
      </c>
      <c r="H356" s="187">
        <v>20</v>
      </c>
      <c r="I356" s="188"/>
      <c r="J356" s="189">
        <f>ROUND(I356*H356,2)</f>
        <v>0</v>
      </c>
      <c r="K356" s="185" t="s">
        <v>155</v>
      </c>
      <c r="L356" s="190"/>
      <c r="M356" s="191" t="s">
        <v>5</v>
      </c>
      <c r="N356" s="192" t="s">
        <v>41</v>
      </c>
      <c r="O356" s="38"/>
      <c r="P356" s="180">
        <f>O356*H356</f>
        <v>0</v>
      </c>
      <c r="Q356" s="180">
        <v>0</v>
      </c>
      <c r="R356" s="180">
        <f>Q356*H356</f>
        <v>0</v>
      </c>
      <c r="S356" s="180">
        <v>0</v>
      </c>
      <c r="T356" s="181">
        <f>S356*H356</f>
        <v>0</v>
      </c>
      <c r="AR356" s="20" t="s">
        <v>118</v>
      </c>
      <c r="AT356" s="20" t="s">
        <v>117</v>
      </c>
      <c r="AU356" s="20" t="s">
        <v>76</v>
      </c>
      <c r="AY356" s="20" t="s">
        <v>110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20" t="s">
        <v>74</v>
      </c>
      <c r="BK356" s="182">
        <f>ROUND(I356*H356,2)</f>
        <v>0</v>
      </c>
      <c r="BL356" s="20" t="s">
        <v>116</v>
      </c>
      <c r="BM356" s="20" t="s">
        <v>377</v>
      </c>
    </row>
    <row r="357" spans="2:65" s="1" customFormat="1" ht="27">
      <c r="B357" s="37"/>
      <c r="D357" s="193" t="s">
        <v>125</v>
      </c>
      <c r="F357" s="194" t="s">
        <v>191</v>
      </c>
      <c r="I357" s="145"/>
      <c r="L357" s="37"/>
      <c r="M357" s="195"/>
      <c r="N357" s="38"/>
      <c r="O357" s="38"/>
      <c r="P357" s="38"/>
      <c r="Q357" s="38"/>
      <c r="R357" s="38"/>
      <c r="S357" s="38"/>
      <c r="T357" s="66"/>
      <c r="AT357" s="20" t="s">
        <v>125</v>
      </c>
      <c r="AU357" s="20" t="s">
        <v>76</v>
      </c>
    </row>
    <row r="358" spans="2:65" s="1" customFormat="1" ht="25.5" customHeight="1">
      <c r="B358" s="170"/>
      <c r="C358" s="171" t="s">
        <v>374</v>
      </c>
      <c r="D358" s="171" t="s">
        <v>111</v>
      </c>
      <c r="E358" s="172" t="s">
        <v>574</v>
      </c>
      <c r="F358" s="173" t="s">
        <v>575</v>
      </c>
      <c r="G358" s="174" t="s">
        <v>129</v>
      </c>
      <c r="H358" s="175">
        <v>1</v>
      </c>
      <c r="I358" s="176"/>
      <c r="J358" s="177">
        <f>ROUND(I358*H358,2)</f>
        <v>0</v>
      </c>
      <c r="K358" s="173" t="s">
        <v>115</v>
      </c>
      <c r="L358" s="37"/>
      <c r="M358" s="178" t="s">
        <v>5</v>
      </c>
      <c r="N358" s="179" t="s">
        <v>41</v>
      </c>
      <c r="O358" s="38"/>
      <c r="P358" s="180">
        <f>O358*H358</f>
        <v>0</v>
      </c>
      <c r="Q358" s="180">
        <v>0</v>
      </c>
      <c r="R358" s="180">
        <f>Q358*H358</f>
        <v>0</v>
      </c>
      <c r="S358" s="180">
        <v>0</v>
      </c>
      <c r="T358" s="181">
        <f>S358*H358</f>
        <v>0</v>
      </c>
      <c r="AR358" s="20" t="s">
        <v>116</v>
      </c>
      <c r="AT358" s="20" t="s">
        <v>111</v>
      </c>
      <c r="AU358" s="20" t="s">
        <v>76</v>
      </c>
      <c r="AY358" s="20" t="s">
        <v>110</v>
      </c>
      <c r="BE358" s="182">
        <f>IF(N358="základní",J358,0)</f>
        <v>0</v>
      </c>
      <c r="BF358" s="182">
        <f>IF(N358="snížená",J358,0)</f>
        <v>0</v>
      </c>
      <c r="BG358" s="182">
        <f>IF(N358="zákl. přenesená",J358,0)</f>
        <v>0</v>
      </c>
      <c r="BH358" s="182">
        <f>IF(N358="sníž. přenesená",J358,0)</f>
        <v>0</v>
      </c>
      <c r="BI358" s="182">
        <f>IF(N358="nulová",J358,0)</f>
        <v>0</v>
      </c>
      <c r="BJ358" s="20" t="s">
        <v>74</v>
      </c>
      <c r="BK358" s="182">
        <f>ROUND(I358*H358,2)</f>
        <v>0</v>
      </c>
      <c r="BL358" s="20" t="s">
        <v>116</v>
      </c>
      <c r="BM358" s="20" t="s">
        <v>744</v>
      </c>
    </row>
    <row r="359" spans="2:65" s="1" customFormat="1" ht="16.5" customHeight="1">
      <c r="B359" s="170"/>
      <c r="C359" s="183" t="s">
        <v>386</v>
      </c>
      <c r="D359" s="183" t="s">
        <v>117</v>
      </c>
      <c r="E359" s="184" t="s">
        <v>577</v>
      </c>
      <c r="F359" s="185" t="s">
        <v>578</v>
      </c>
      <c r="G359" s="186" t="s">
        <v>129</v>
      </c>
      <c r="H359" s="187">
        <v>1</v>
      </c>
      <c r="I359" s="188"/>
      <c r="J359" s="189">
        <f>ROUND(I359*H359,2)</f>
        <v>0</v>
      </c>
      <c r="K359" s="185" t="s">
        <v>155</v>
      </c>
      <c r="L359" s="190"/>
      <c r="M359" s="191" t="s">
        <v>5</v>
      </c>
      <c r="N359" s="192" t="s">
        <v>41</v>
      </c>
      <c r="O359" s="38"/>
      <c r="P359" s="180">
        <f>O359*H359</f>
        <v>0</v>
      </c>
      <c r="Q359" s="180">
        <v>0</v>
      </c>
      <c r="R359" s="180">
        <f>Q359*H359</f>
        <v>0</v>
      </c>
      <c r="S359" s="180">
        <v>0</v>
      </c>
      <c r="T359" s="181">
        <f>S359*H359</f>
        <v>0</v>
      </c>
      <c r="AR359" s="20" t="s">
        <v>118</v>
      </c>
      <c r="AT359" s="20" t="s">
        <v>117</v>
      </c>
      <c r="AU359" s="20" t="s">
        <v>76</v>
      </c>
      <c r="AY359" s="20" t="s">
        <v>110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20" t="s">
        <v>74</v>
      </c>
      <c r="BK359" s="182">
        <f>ROUND(I359*H359,2)</f>
        <v>0</v>
      </c>
      <c r="BL359" s="20" t="s">
        <v>116</v>
      </c>
      <c r="BM359" s="20" t="s">
        <v>394</v>
      </c>
    </row>
    <row r="360" spans="2:65" s="1" customFormat="1" ht="27">
      <c r="B360" s="37"/>
      <c r="D360" s="193" t="s">
        <v>125</v>
      </c>
      <c r="F360" s="194" t="s">
        <v>191</v>
      </c>
      <c r="I360" s="145"/>
      <c r="L360" s="37"/>
      <c r="M360" s="195"/>
      <c r="N360" s="38"/>
      <c r="O360" s="38"/>
      <c r="P360" s="38"/>
      <c r="Q360" s="38"/>
      <c r="R360" s="38"/>
      <c r="S360" s="38"/>
      <c r="T360" s="66"/>
      <c r="AT360" s="20" t="s">
        <v>125</v>
      </c>
      <c r="AU360" s="20" t="s">
        <v>76</v>
      </c>
    </row>
    <row r="361" spans="2:65" s="1" customFormat="1" ht="25.5" customHeight="1">
      <c r="B361" s="170"/>
      <c r="C361" s="171" t="s">
        <v>375</v>
      </c>
      <c r="D361" s="171" t="s">
        <v>111</v>
      </c>
      <c r="E361" s="172" t="s">
        <v>579</v>
      </c>
      <c r="F361" s="173" t="s">
        <v>580</v>
      </c>
      <c r="G361" s="174" t="s">
        <v>129</v>
      </c>
      <c r="H361" s="175">
        <v>1</v>
      </c>
      <c r="I361" s="176"/>
      <c r="J361" s="177">
        <f>ROUND(I361*H361,2)</f>
        <v>0</v>
      </c>
      <c r="K361" s="173" t="s">
        <v>115</v>
      </c>
      <c r="L361" s="37"/>
      <c r="M361" s="178" t="s">
        <v>5</v>
      </c>
      <c r="N361" s="179" t="s">
        <v>41</v>
      </c>
      <c r="O361" s="38"/>
      <c r="P361" s="180">
        <f>O361*H361</f>
        <v>0</v>
      </c>
      <c r="Q361" s="180">
        <v>0</v>
      </c>
      <c r="R361" s="180">
        <f>Q361*H361</f>
        <v>0</v>
      </c>
      <c r="S361" s="180">
        <v>0</v>
      </c>
      <c r="T361" s="181">
        <f>S361*H361</f>
        <v>0</v>
      </c>
      <c r="AR361" s="20" t="s">
        <v>116</v>
      </c>
      <c r="AT361" s="20" t="s">
        <v>111</v>
      </c>
      <c r="AU361" s="20" t="s">
        <v>76</v>
      </c>
      <c r="AY361" s="20" t="s">
        <v>110</v>
      </c>
      <c r="BE361" s="182">
        <f>IF(N361="základní",J361,0)</f>
        <v>0</v>
      </c>
      <c r="BF361" s="182">
        <f>IF(N361="snížená",J361,0)</f>
        <v>0</v>
      </c>
      <c r="BG361" s="182">
        <f>IF(N361="zákl. přenesená",J361,0)</f>
        <v>0</v>
      </c>
      <c r="BH361" s="182">
        <f>IF(N361="sníž. přenesená",J361,0)</f>
        <v>0</v>
      </c>
      <c r="BI361" s="182">
        <f>IF(N361="nulová",J361,0)</f>
        <v>0</v>
      </c>
      <c r="BJ361" s="20" t="s">
        <v>74</v>
      </c>
      <c r="BK361" s="182">
        <f>ROUND(I361*H361,2)</f>
        <v>0</v>
      </c>
      <c r="BL361" s="20" t="s">
        <v>116</v>
      </c>
      <c r="BM361" s="20" t="s">
        <v>745</v>
      </c>
    </row>
    <row r="362" spans="2:65" s="1" customFormat="1" ht="16.5" customHeight="1">
      <c r="B362" s="170"/>
      <c r="C362" s="183" t="s">
        <v>388</v>
      </c>
      <c r="D362" s="183" t="s">
        <v>117</v>
      </c>
      <c r="E362" s="184" t="s">
        <v>582</v>
      </c>
      <c r="F362" s="185" t="s">
        <v>583</v>
      </c>
      <c r="G362" s="186" t="s">
        <v>129</v>
      </c>
      <c r="H362" s="187">
        <v>1</v>
      </c>
      <c r="I362" s="188"/>
      <c r="J362" s="189">
        <f>ROUND(I362*H362,2)</f>
        <v>0</v>
      </c>
      <c r="K362" s="185" t="s">
        <v>155</v>
      </c>
      <c r="L362" s="190"/>
      <c r="M362" s="191" t="s">
        <v>5</v>
      </c>
      <c r="N362" s="192" t="s">
        <v>41</v>
      </c>
      <c r="O362" s="38"/>
      <c r="P362" s="180">
        <f>O362*H362</f>
        <v>0</v>
      </c>
      <c r="Q362" s="180">
        <v>0</v>
      </c>
      <c r="R362" s="180">
        <f>Q362*H362</f>
        <v>0</v>
      </c>
      <c r="S362" s="180">
        <v>0</v>
      </c>
      <c r="T362" s="181">
        <f>S362*H362</f>
        <v>0</v>
      </c>
      <c r="AR362" s="20" t="s">
        <v>118</v>
      </c>
      <c r="AT362" s="20" t="s">
        <v>117</v>
      </c>
      <c r="AU362" s="20" t="s">
        <v>76</v>
      </c>
      <c r="AY362" s="20" t="s">
        <v>110</v>
      </c>
      <c r="BE362" s="182">
        <f>IF(N362="základní",J362,0)</f>
        <v>0</v>
      </c>
      <c r="BF362" s="182">
        <f>IF(N362="snížená",J362,0)</f>
        <v>0</v>
      </c>
      <c r="BG362" s="182">
        <f>IF(N362="zákl. přenesená",J362,0)</f>
        <v>0</v>
      </c>
      <c r="BH362" s="182">
        <f>IF(N362="sníž. přenesená",J362,0)</f>
        <v>0</v>
      </c>
      <c r="BI362" s="182">
        <f>IF(N362="nulová",J362,0)</f>
        <v>0</v>
      </c>
      <c r="BJ362" s="20" t="s">
        <v>74</v>
      </c>
      <c r="BK362" s="182">
        <f>ROUND(I362*H362,2)</f>
        <v>0</v>
      </c>
      <c r="BL362" s="20" t="s">
        <v>116</v>
      </c>
      <c r="BM362" s="20" t="s">
        <v>378</v>
      </c>
    </row>
    <row r="363" spans="2:65" s="1" customFormat="1" ht="27">
      <c r="B363" s="37"/>
      <c r="D363" s="193" t="s">
        <v>125</v>
      </c>
      <c r="F363" s="194" t="s">
        <v>191</v>
      </c>
      <c r="I363" s="145"/>
      <c r="L363" s="37"/>
      <c r="M363" s="195"/>
      <c r="N363" s="38"/>
      <c r="O363" s="38"/>
      <c r="P363" s="38"/>
      <c r="Q363" s="38"/>
      <c r="R363" s="38"/>
      <c r="S363" s="38"/>
      <c r="T363" s="66"/>
      <c r="AT363" s="20" t="s">
        <v>125</v>
      </c>
      <c r="AU363" s="20" t="s">
        <v>76</v>
      </c>
    </row>
    <row r="364" spans="2:65" s="1" customFormat="1" ht="16.5" customHeight="1">
      <c r="B364" s="170"/>
      <c r="C364" s="171" t="s">
        <v>376</v>
      </c>
      <c r="D364" s="171" t="s">
        <v>111</v>
      </c>
      <c r="E364" s="172" t="s">
        <v>613</v>
      </c>
      <c r="F364" s="173" t="s">
        <v>614</v>
      </c>
      <c r="G364" s="174" t="s">
        <v>129</v>
      </c>
      <c r="H364" s="175">
        <v>8</v>
      </c>
      <c r="I364" s="176"/>
      <c r="J364" s="177">
        <f>ROUND(I364*H364,2)</f>
        <v>0</v>
      </c>
      <c r="K364" s="173" t="s">
        <v>155</v>
      </c>
      <c r="L364" s="37"/>
      <c r="M364" s="178" t="s">
        <v>5</v>
      </c>
      <c r="N364" s="179" t="s">
        <v>41</v>
      </c>
      <c r="O364" s="38"/>
      <c r="P364" s="180">
        <f>O364*H364</f>
        <v>0</v>
      </c>
      <c r="Q364" s="180">
        <v>0</v>
      </c>
      <c r="R364" s="180">
        <f>Q364*H364</f>
        <v>0</v>
      </c>
      <c r="S364" s="180">
        <v>0</v>
      </c>
      <c r="T364" s="181">
        <f>S364*H364</f>
        <v>0</v>
      </c>
      <c r="AR364" s="20" t="s">
        <v>116</v>
      </c>
      <c r="AT364" s="20" t="s">
        <v>111</v>
      </c>
      <c r="AU364" s="20" t="s">
        <v>76</v>
      </c>
      <c r="AY364" s="20" t="s">
        <v>110</v>
      </c>
      <c r="BE364" s="182">
        <f>IF(N364="základní",J364,0)</f>
        <v>0</v>
      </c>
      <c r="BF364" s="182">
        <f>IF(N364="snížená",J364,0)</f>
        <v>0</v>
      </c>
      <c r="BG364" s="182">
        <f>IF(N364="zákl. přenesená",J364,0)</f>
        <v>0</v>
      </c>
      <c r="BH364" s="182">
        <f>IF(N364="sníž. přenesená",J364,0)</f>
        <v>0</v>
      </c>
      <c r="BI364" s="182">
        <f>IF(N364="nulová",J364,0)</f>
        <v>0</v>
      </c>
      <c r="BJ364" s="20" t="s">
        <v>74</v>
      </c>
      <c r="BK364" s="182">
        <f>ROUND(I364*H364,2)</f>
        <v>0</v>
      </c>
      <c r="BL364" s="20" t="s">
        <v>116</v>
      </c>
      <c r="BM364" s="20" t="s">
        <v>746</v>
      </c>
    </row>
    <row r="365" spans="2:65" s="1" customFormat="1" ht="16.5" customHeight="1">
      <c r="B365" s="170"/>
      <c r="C365" s="183" t="s">
        <v>391</v>
      </c>
      <c r="D365" s="183" t="s">
        <v>117</v>
      </c>
      <c r="E365" s="184" t="s">
        <v>616</v>
      </c>
      <c r="F365" s="185" t="s">
        <v>617</v>
      </c>
      <c r="G365" s="186" t="s">
        <v>129</v>
      </c>
      <c r="H365" s="187">
        <v>4</v>
      </c>
      <c r="I365" s="188"/>
      <c r="J365" s="189">
        <f>ROUND(I365*H365,2)</f>
        <v>0</v>
      </c>
      <c r="K365" s="185" t="s">
        <v>155</v>
      </c>
      <c r="L365" s="190"/>
      <c r="M365" s="191" t="s">
        <v>5</v>
      </c>
      <c r="N365" s="192" t="s">
        <v>41</v>
      </c>
      <c r="O365" s="38"/>
      <c r="P365" s="180">
        <f>O365*H365</f>
        <v>0</v>
      </c>
      <c r="Q365" s="180">
        <v>0</v>
      </c>
      <c r="R365" s="180">
        <f>Q365*H365</f>
        <v>0</v>
      </c>
      <c r="S365" s="180">
        <v>0</v>
      </c>
      <c r="T365" s="181">
        <f>S365*H365</f>
        <v>0</v>
      </c>
      <c r="AR365" s="20" t="s">
        <v>118</v>
      </c>
      <c r="AT365" s="20" t="s">
        <v>117</v>
      </c>
      <c r="AU365" s="20" t="s">
        <v>76</v>
      </c>
      <c r="AY365" s="20" t="s">
        <v>110</v>
      </c>
      <c r="BE365" s="182">
        <f>IF(N365="základní",J365,0)</f>
        <v>0</v>
      </c>
      <c r="BF365" s="182">
        <f>IF(N365="snížená",J365,0)</f>
        <v>0</v>
      </c>
      <c r="BG365" s="182">
        <f>IF(N365="zákl. přenesená",J365,0)</f>
        <v>0</v>
      </c>
      <c r="BH365" s="182">
        <f>IF(N365="sníž. přenesená",J365,0)</f>
        <v>0</v>
      </c>
      <c r="BI365" s="182">
        <f>IF(N365="nulová",J365,0)</f>
        <v>0</v>
      </c>
      <c r="BJ365" s="20" t="s">
        <v>74</v>
      </c>
      <c r="BK365" s="182">
        <f>ROUND(I365*H365,2)</f>
        <v>0</v>
      </c>
      <c r="BL365" s="20" t="s">
        <v>116</v>
      </c>
      <c r="BM365" s="20" t="s">
        <v>379</v>
      </c>
    </row>
    <row r="366" spans="2:65" s="1" customFormat="1" ht="27">
      <c r="B366" s="37"/>
      <c r="D366" s="193" t="s">
        <v>125</v>
      </c>
      <c r="F366" s="194" t="s">
        <v>191</v>
      </c>
      <c r="I366" s="145"/>
      <c r="L366" s="37"/>
      <c r="M366" s="195"/>
      <c r="N366" s="38"/>
      <c r="O366" s="38"/>
      <c r="P366" s="38"/>
      <c r="Q366" s="38"/>
      <c r="R366" s="38"/>
      <c r="S366" s="38"/>
      <c r="T366" s="66"/>
      <c r="AT366" s="20" t="s">
        <v>125</v>
      </c>
      <c r="AU366" s="20" t="s">
        <v>76</v>
      </c>
    </row>
    <row r="367" spans="2:65" s="1" customFormat="1" ht="16.5" customHeight="1">
      <c r="B367" s="170"/>
      <c r="C367" s="183" t="s">
        <v>377</v>
      </c>
      <c r="D367" s="183" t="s">
        <v>117</v>
      </c>
      <c r="E367" s="184" t="s">
        <v>618</v>
      </c>
      <c r="F367" s="185" t="s">
        <v>619</v>
      </c>
      <c r="G367" s="186" t="s">
        <v>129</v>
      </c>
      <c r="H367" s="187">
        <v>4</v>
      </c>
      <c r="I367" s="188"/>
      <c r="J367" s="189">
        <f>ROUND(I367*H367,2)</f>
        <v>0</v>
      </c>
      <c r="K367" s="185" t="s">
        <v>155</v>
      </c>
      <c r="L367" s="190"/>
      <c r="M367" s="191" t="s">
        <v>5</v>
      </c>
      <c r="N367" s="192" t="s">
        <v>41</v>
      </c>
      <c r="O367" s="38"/>
      <c r="P367" s="180">
        <f>O367*H367</f>
        <v>0</v>
      </c>
      <c r="Q367" s="180">
        <v>0</v>
      </c>
      <c r="R367" s="180">
        <f>Q367*H367</f>
        <v>0</v>
      </c>
      <c r="S367" s="180">
        <v>0</v>
      </c>
      <c r="T367" s="181">
        <f>S367*H367</f>
        <v>0</v>
      </c>
      <c r="AR367" s="20" t="s">
        <v>118</v>
      </c>
      <c r="AT367" s="20" t="s">
        <v>117</v>
      </c>
      <c r="AU367" s="20" t="s">
        <v>76</v>
      </c>
      <c r="AY367" s="20" t="s">
        <v>110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20" t="s">
        <v>74</v>
      </c>
      <c r="BK367" s="182">
        <f>ROUND(I367*H367,2)</f>
        <v>0</v>
      </c>
      <c r="BL367" s="20" t="s">
        <v>116</v>
      </c>
      <c r="BM367" s="20" t="s">
        <v>380</v>
      </c>
    </row>
    <row r="368" spans="2:65" s="1" customFormat="1" ht="27">
      <c r="B368" s="37"/>
      <c r="D368" s="193" t="s">
        <v>125</v>
      </c>
      <c r="F368" s="194" t="s">
        <v>191</v>
      </c>
      <c r="I368" s="145"/>
      <c r="L368" s="37"/>
      <c r="M368" s="195"/>
      <c r="N368" s="38"/>
      <c r="O368" s="38"/>
      <c r="P368" s="38"/>
      <c r="Q368" s="38"/>
      <c r="R368" s="38"/>
      <c r="S368" s="38"/>
      <c r="T368" s="66"/>
      <c r="AT368" s="20" t="s">
        <v>125</v>
      </c>
      <c r="AU368" s="20" t="s">
        <v>76</v>
      </c>
    </row>
    <row r="369" spans="2:65" s="1" customFormat="1" ht="25.5" customHeight="1">
      <c r="B369" s="170"/>
      <c r="C369" s="171" t="s">
        <v>393</v>
      </c>
      <c r="D369" s="171" t="s">
        <v>111</v>
      </c>
      <c r="E369" s="172" t="s">
        <v>353</v>
      </c>
      <c r="F369" s="173" t="s">
        <v>354</v>
      </c>
      <c r="G369" s="174" t="s">
        <v>114</v>
      </c>
      <c r="H369" s="175">
        <v>6</v>
      </c>
      <c r="I369" s="176"/>
      <c r="J369" s="177">
        <f>ROUND(I369*H369,2)</f>
        <v>0</v>
      </c>
      <c r="K369" s="173" t="s">
        <v>115</v>
      </c>
      <c r="L369" s="37"/>
      <c r="M369" s="178" t="s">
        <v>5</v>
      </c>
      <c r="N369" s="179" t="s">
        <v>41</v>
      </c>
      <c r="O369" s="38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AR369" s="20" t="s">
        <v>116</v>
      </c>
      <c r="AT369" s="20" t="s">
        <v>111</v>
      </c>
      <c r="AU369" s="20" t="s">
        <v>76</v>
      </c>
      <c r="AY369" s="20" t="s">
        <v>110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20" t="s">
        <v>74</v>
      </c>
      <c r="BK369" s="182">
        <f>ROUND(I369*H369,2)</f>
        <v>0</v>
      </c>
      <c r="BL369" s="20" t="s">
        <v>116</v>
      </c>
      <c r="BM369" s="20" t="s">
        <v>747</v>
      </c>
    </row>
    <row r="370" spans="2:65" s="1" customFormat="1" ht="16.5" customHeight="1">
      <c r="B370" s="170"/>
      <c r="C370" s="183" t="s">
        <v>394</v>
      </c>
      <c r="D370" s="183" t="s">
        <v>117</v>
      </c>
      <c r="E370" s="184" t="s">
        <v>748</v>
      </c>
      <c r="F370" s="185" t="s">
        <v>356</v>
      </c>
      <c r="G370" s="186" t="s">
        <v>114</v>
      </c>
      <c r="H370" s="187">
        <v>6</v>
      </c>
      <c r="I370" s="188"/>
      <c r="J370" s="189">
        <f>ROUND(I370*H370,2)</f>
        <v>0</v>
      </c>
      <c r="K370" s="185" t="s">
        <v>155</v>
      </c>
      <c r="L370" s="190"/>
      <c r="M370" s="191" t="s">
        <v>5</v>
      </c>
      <c r="N370" s="192" t="s">
        <v>41</v>
      </c>
      <c r="O370" s="38"/>
      <c r="P370" s="180">
        <f>O370*H370</f>
        <v>0</v>
      </c>
      <c r="Q370" s="180">
        <v>0</v>
      </c>
      <c r="R370" s="180">
        <f>Q370*H370</f>
        <v>0</v>
      </c>
      <c r="S370" s="180">
        <v>0</v>
      </c>
      <c r="T370" s="181">
        <f>S370*H370</f>
        <v>0</v>
      </c>
      <c r="AR370" s="20" t="s">
        <v>118</v>
      </c>
      <c r="AT370" s="20" t="s">
        <v>117</v>
      </c>
      <c r="AU370" s="20" t="s">
        <v>76</v>
      </c>
      <c r="AY370" s="20" t="s">
        <v>110</v>
      </c>
      <c r="BE370" s="182">
        <f>IF(N370="základní",J370,0)</f>
        <v>0</v>
      </c>
      <c r="BF370" s="182">
        <f>IF(N370="snížená",J370,0)</f>
        <v>0</v>
      </c>
      <c r="BG370" s="182">
        <f>IF(N370="zákl. přenesená",J370,0)</f>
        <v>0</v>
      </c>
      <c r="BH370" s="182">
        <f>IF(N370="sníž. přenesená",J370,0)</f>
        <v>0</v>
      </c>
      <c r="BI370" s="182">
        <f>IF(N370="nulová",J370,0)</f>
        <v>0</v>
      </c>
      <c r="BJ370" s="20" t="s">
        <v>74</v>
      </c>
      <c r="BK370" s="182">
        <f>ROUND(I370*H370,2)</f>
        <v>0</v>
      </c>
      <c r="BL370" s="20" t="s">
        <v>116</v>
      </c>
      <c r="BM370" s="20" t="s">
        <v>381</v>
      </c>
    </row>
    <row r="371" spans="2:65" s="1" customFormat="1" ht="27">
      <c r="B371" s="37"/>
      <c r="D371" s="193" t="s">
        <v>125</v>
      </c>
      <c r="F371" s="194" t="s">
        <v>191</v>
      </c>
      <c r="I371" s="145"/>
      <c r="L371" s="37"/>
      <c r="M371" s="195"/>
      <c r="N371" s="38"/>
      <c r="O371" s="38"/>
      <c r="P371" s="38"/>
      <c r="Q371" s="38"/>
      <c r="R371" s="38"/>
      <c r="S371" s="38"/>
      <c r="T371" s="66"/>
      <c r="AT371" s="20" t="s">
        <v>125</v>
      </c>
      <c r="AU371" s="20" t="s">
        <v>76</v>
      </c>
    </row>
    <row r="372" spans="2:65" s="1" customFormat="1" ht="25.5" customHeight="1">
      <c r="B372" s="170"/>
      <c r="C372" s="171" t="s">
        <v>397</v>
      </c>
      <c r="D372" s="171" t="s">
        <v>111</v>
      </c>
      <c r="E372" s="172" t="s">
        <v>357</v>
      </c>
      <c r="F372" s="173" t="s">
        <v>358</v>
      </c>
      <c r="G372" s="174" t="s">
        <v>114</v>
      </c>
      <c r="H372" s="175">
        <v>4</v>
      </c>
      <c r="I372" s="176"/>
      <c r="J372" s="177">
        <f>ROUND(I372*H372,2)</f>
        <v>0</v>
      </c>
      <c r="K372" s="173" t="s">
        <v>115</v>
      </c>
      <c r="L372" s="37"/>
      <c r="M372" s="178" t="s">
        <v>5</v>
      </c>
      <c r="N372" s="179" t="s">
        <v>41</v>
      </c>
      <c r="O372" s="38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AR372" s="20" t="s">
        <v>116</v>
      </c>
      <c r="AT372" s="20" t="s">
        <v>111</v>
      </c>
      <c r="AU372" s="20" t="s">
        <v>76</v>
      </c>
      <c r="AY372" s="20" t="s">
        <v>110</v>
      </c>
      <c r="BE372" s="182">
        <f>IF(N372="základní",J372,0)</f>
        <v>0</v>
      </c>
      <c r="BF372" s="182">
        <f>IF(N372="snížená",J372,0)</f>
        <v>0</v>
      </c>
      <c r="BG372" s="182">
        <f>IF(N372="zákl. přenesená",J372,0)</f>
        <v>0</v>
      </c>
      <c r="BH372" s="182">
        <f>IF(N372="sníž. přenesená",J372,0)</f>
        <v>0</v>
      </c>
      <c r="BI372" s="182">
        <f>IF(N372="nulová",J372,0)</f>
        <v>0</v>
      </c>
      <c r="BJ372" s="20" t="s">
        <v>74</v>
      </c>
      <c r="BK372" s="182">
        <f>ROUND(I372*H372,2)</f>
        <v>0</v>
      </c>
      <c r="BL372" s="20" t="s">
        <v>116</v>
      </c>
      <c r="BM372" s="20" t="s">
        <v>749</v>
      </c>
    </row>
    <row r="373" spans="2:65" s="1" customFormat="1" ht="16.5" customHeight="1">
      <c r="B373" s="170"/>
      <c r="C373" s="183" t="s">
        <v>378</v>
      </c>
      <c r="D373" s="183" t="s">
        <v>117</v>
      </c>
      <c r="E373" s="184" t="s">
        <v>750</v>
      </c>
      <c r="F373" s="185" t="s">
        <v>359</v>
      </c>
      <c r="G373" s="186" t="s">
        <v>114</v>
      </c>
      <c r="H373" s="187">
        <v>4</v>
      </c>
      <c r="I373" s="188"/>
      <c r="J373" s="189">
        <f>ROUND(I373*H373,2)</f>
        <v>0</v>
      </c>
      <c r="K373" s="185" t="s">
        <v>155</v>
      </c>
      <c r="L373" s="190"/>
      <c r="M373" s="191" t="s">
        <v>5</v>
      </c>
      <c r="N373" s="192" t="s">
        <v>41</v>
      </c>
      <c r="O373" s="38"/>
      <c r="P373" s="180">
        <f>O373*H373</f>
        <v>0</v>
      </c>
      <c r="Q373" s="180">
        <v>0</v>
      </c>
      <c r="R373" s="180">
        <f>Q373*H373</f>
        <v>0</v>
      </c>
      <c r="S373" s="180">
        <v>0</v>
      </c>
      <c r="T373" s="181">
        <f>S373*H373</f>
        <v>0</v>
      </c>
      <c r="AR373" s="20" t="s">
        <v>118</v>
      </c>
      <c r="AT373" s="20" t="s">
        <v>117</v>
      </c>
      <c r="AU373" s="20" t="s">
        <v>76</v>
      </c>
      <c r="AY373" s="20" t="s">
        <v>110</v>
      </c>
      <c r="BE373" s="182">
        <f>IF(N373="základní",J373,0)</f>
        <v>0</v>
      </c>
      <c r="BF373" s="182">
        <f>IF(N373="snížená",J373,0)</f>
        <v>0</v>
      </c>
      <c r="BG373" s="182">
        <f>IF(N373="zákl. přenesená",J373,0)</f>
        <v>0</v>
      </c>
      <c r="BH373" s="182">
        <f>IF(N373="sníž. přenesená",J373,0)</f>
        <v>0</v>
      </c>
      <c r="BI373" s="182">
        <f>IF(N373="nulová",J373,0)</f>
        <v>0</v>
      </c>
      <c r="BJ373" s="20" t="s">
        <v>74</v>
      </c>
      <c r="BK373" s="182">
        <f>ROUND(I373*H373,2)</f>
        <v>0</v>
      </c>
      <c r="BL373" s="20" t="s">
        <v>116</v>
      </c>
      <c r="BM373" s="20" t="s">
        <v>382</v>
      </c>
    </row>
    <row r="374" spans="2:65" s="1" customFormat="1" ht="27">
      <c r="B374" s="37"/>
      <c r="D374" s="193" t="s">
        <v>125</v>
      </c>
      <c r="F374" s="194" t="s">
        <v>191</v>
      </c>
      <c r="I374" s="145"/>
      <c r="L374" s="37"/>
      <c r="M374" s="195"/>
      <c r="N374" s="38"/>
      <c r="O374" s="38"/>
      <c r="P374" s="38"/>
      <c r="Q374" s="38"/>
      <c r="R374" s="38"/>
      <c r="S374" s="38"/>
      <c r="T374" s="66"/>
      <c r="AT374" s="20" t="s">
        <v>125</v>
      </c>
      <c r="AU374" s="20" t="s">
        <v>76</v>
      </c>
    </row>
    <row r="375" spans="2:65" s="1" customFormat="1" ht="25.5" customHeight="1">
      <c r="B375" s="170"/>
      <c r="C375" s="171" t="s">
        <v>400</v>
      </c>
      <c r="D375" s="171" t="s">
        <v>111</v>
      </c>
      <c r="E375" s="172" t="s">
        <v>112</v>
      </c>
      <c r="F375" s="173" t="s">
        <v>113</v>
      </c>
      <c r="G375" s="174" t="s">
        <v>114</v>
      </c>
      <c r="H375" s="175">
        <v>10</v>
      </c>
      <c r="I375" s="176"/>
      <c r="J375" s="177">
        <f>ROUND(I375*H375,2)</f>
        <v>0</v>
      </c>
      <c r="K375" s="173" t="s">
        <v>115</v>
      </c>
      <c r="L375" s="37"/>
      <c r="M375" s="178" t="s">
        <v>5</v>
      </c>
      <c r="N375" s="179" t="s">
        <v>41</v>
      </c>
      <c r="O375" s="38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AR375" s="20" t="s">
        <v>116</v>
      </c>
      <c r="AT375" s="20" t="s">
        <v>111</v>
      </c>
      <c r="AU375" s="20" t="s">
        <v>76</v>
      </c>
      <c r="AY375" s="20" t="s">
        <v>110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20" t="s">
        <v>74</v>
      </c>
      <c r="BK375" s="182">
        <f>ROUND(I375*H375,2)</f>
        <v>0</v>
      </c>
      <c r="BL375" s="20" t="s">
        <v>116</v>
      </c>
      <c r="BM375" s="20" t="s">
        <v>476</v>
      </c>
    </row>
    <row r="376" spans="2:65" s="1" customFormat="1" ht="16.5" customHeight="1">
      <c r="B376" s="170"/>
      <c r="C376" s="183" t="s">
        <v>379</v>
      </c>
      <c r="D376" s="183" t="s">
        <v>117</v>
      </c>
      <c r="E376" s="184" t="s">
        <v>636</v>
      </c>
      <c r="F376" s="185" t="s">
        <v>361</v>
      </c>
      <c r="G376" s="186" t="s">
        <v>114</v>
      </c>
      <c r="H376" s="187">
        <v>10</v>
      </c>
      <c r="I376" s="188"/>
      <c r="J376" s="189">
        <f>ROUND(I376*H376,2)</f>
        <v>0</v>
      </c>
      <c r="K376" s="185" t="s">
        <v>155</v>
      </c>
      <c r="L376" s="190"/>
      <c r="M376" s="191" t="s">
        <v>5</v>
      </c>
      <c r="N376" s="192" t="s">
        <v>41</v>
      </c>
      <c r="O376" s="38"/>
      <c r="P376" s="180">
        <f>O376*H376</f>
        <v>0</v>
      </c>
      <c r="Q376" s="180">
        <v>0</v>
      </c>
      <c r="R376" s="180">
        <f>Q376*H376</f>
        <v>0</v>
      </c>
      <c r="S376" s="180">
        <v>0</v>
      </c>
      <c r="T376" s="181">
        <f>S376*H376</f>
        <v>0</v>
      </c>
      <c r="AR376" s="20" t="s">
        <v>118</v>
      </c>
      <c r="AT376" s="20" t="s">
        <v>117</v>
      </c>
      <c r="AU376" s="20" t="s">
        <v>76</v>
      </c>
      <c r="AY376" s="20" t="s">
        <v>110</v>
      </c>
      <c r="BE376" s="182">
        <f>IF(N376="základní",J376,0)</f>
        <v>0</v>
      </c>
      <c r="BF376" s="182">
        <f>IF(N376="snížená",J376,0)</f>
        <v>0</v>
      </c>
      <c r="BG376" s="182">
        <f>IF(N376="zákl. přenesená",J376,0)</f>
        <v>0</v>
      </c>
      <c r="BH376" s="182">
        <f>IF(N376="sníž. přenesená",J376,0)</f>
        <v>0</v>
      </c>
      <c r="BI376" s="182">
        <f>IF(N376="nulová",J376,0)</f>
        <v>0</v>
      </c>
      <c r="BJ376" s="20" t="s">
        <v>74</v>
      </c>
      <c r="BK376" s="182">
        <f>ROUND(I376*H376,2)</f>
        <v>0</v>
      </c>
      <c r="BL376" s="20" t="s">
        <v>116</v>
      </c>
      <c r="BM376" s="20" t="s">
        <v>384</v>
      </c>
    </row>
    <row r="377" spans="2:65" s="1" customFormat="1" ht="27">
      <c r="B377" s="37"/>
      <c r="D377" s="193" t="s">
        <v>125</v>
      </c>
      <c r="F377" s="194" t="s">
        <v>191</v>
      </c>
      <c r="I377" s="145"/>
      <c r="L377" s="37"/>
      <c r="M377" s="195"/>
      <c r="N377" s="38"/>
      <c r="O377" s="38"/>
      <c r="P377" s="38"/>
      <c r="Q377" s="38"/>
      <c r="R377" s="38"/>
      <c r="S377" s="38"/>
      <c r="T377" s="66"/>
      <c r="AT377" s="20" t="s">
        <v>125</v>
      </c>
      <c r="AU377" s="20" t="s">
        <v>76</v>
      </c>
    </row>
    <row r="378" spans="2:65" s="10" customFormat="1" ht="29.85" customHeight="1">
      <c r="B378" s="157"/>
      <c r="D378" s="158" t="s">
        <v>68</v>
      </c>
      <c r="E378" s="168" t="s">
        <v>435</v>
      </c>
      <c r="F378" s="168" t="s">
        <v>751</v>
      </c>
      <c r="I378" s="160"/>
      <c r="J378" s="169">
        <f>BK378</f>
        <v>0</v>
      </c>
      <c r="L378" s="157"/>
      <c r="M378" s="162"/>
      <c r="N378" s="163"/>
      <c r="O378" s="163"/>
      <c r="P378" s="164">
        <f>SUM(P379:P407)</f>
        <v>0</v>
      </c>
      <c r="Q378" s="163"/>
      <c r="R378" s="164">
        <f>SUM(R379:R407)</f>
        <v>0</v>
      </c>
      <c r="S378" s="163"/>
      <c r="T378" s="165">
        <f>SUM(T379:T407)</f>
        <v>0</v>
      </c>
      <c r="AR378" s="158" t="s">
        <v>76</v>
      </c>
      <c r="AT378" s="166" t="s">
        <v>68</v>
      </c>
      <c r="AU378" s="166" t="s">
        <v>74</v>
      </c>
      <c r="AY378" s="158" t="s">
        <v>110</v>
      </c>
      <c r="BK378" s="167">
        <f>SUM(BK379:BK407)</f>
        <v>0</v>
      </c>
    </row>
    <row r="379" spans="2:65" s="1" customFormat="1" ht="16.5" customHeight="1">
      <c r="B379" s="170"/>
      <c r="C379" s="171" t="s">
        <v>402</v>
      </c>
      <c r="D379" s="171" t="s">
        <v>111</v>
      </c>
      <c r="E379" s="172" t="s">
        <v>603</v>
      </c>
      <c r="F379" s="173" t="s">
        <v>604</v>
      </c>
      <c r="G379" s="174" t="s">
        <v>129</v>
      </c>
      <c r="H379" s="175">
        <v>2</v>
      </c>
      <c r="I379" s="176"/>
      <c r="J379" s="177">
        <f>ROUND(I379*H379,2)</f>
        <v>0</v>
      </c>
      <c r="K379" s="173" t="s">
        <v>155</v>
      </c>
      <c r="L379" s="37"/>
      <c r="M379" s="178" t="s">
        <v>5</v>
      </c>
      <c r="N379" s="179" t="s">
        <v>41</v>
      </c>
      <c r="O379" s="38"/>
      <c r="P379" s="180">
        <f>O379*H379</f>
        <v>0</v>
      </c>
      <c r="Q379" s="180">
        <v>0</v>
      </c>
      <c r="R379" s="180">
        <f>Q379*H379</f>
        <v>0</v>
      </c>
      <c r="S379" s="180">
        <v>0</v>
      </c>
      <c r="T379" s="181">
        <f>S379*H379</f>
        <v>0</v>
      </c>
      <c r="AR379" s="20" t="s">
        <v>116</v>
      </c>
      <c r="AT379" s="20" t="s">
        <v>111</v>
      </c>
      <c r="AU379" s="20" t="s">
        <v>76</v>
      </c>
      <c r="AY379" s="20" t="s">
        <v>110</v>
      </c>
      <c r="BE379" s="182">
        <f>IF(N379="základní",J379,0)</f>
        <v>0</v>
      </c>
      <c r="BF379" s="182">
        <f>IF(N379="snížená",J379,0)</f>
        <v>0</v>
      </c>
      <c r="BG379" s="182">
        <f>IF(N379="zákl. přenesená",J379,0)</f>
        <v>0</v>
      </c>
      <c r="BH379" s="182">
        <f>IF(N379="sníž. přenesená",J379,0)</f>
        <v>0</v>
      </c>
      <c r="BI379" s="182">
        <f>IF(N379="nulová",J379,0)</f>
        <v>0</v>
      </c>
      <c r="BJ379" s="20" t="s">
        <v>74</v>
      </c>
      <c r="BK379" s="182">
        <f>ROUND(I379*H379,2)</f>
        <v>0</v>
      </c>
      <c r="BL379" s="20" t="s">
        <v>116</v>
      </c>
      <c r="BM379" s="20" t="s">
        <v>752</v>
      </c>
    </row>
    <row r="380" spans="2:65" s="1" customFormat="1" ht="89.25" customHeight="1">
      <c r="B380" s="170"/>
      <c r="C380" s="183" t="s">
        <v>380</v>
      </c>
      <c r="D380" s="183" t="s">
        <v>117</v>
      </c>
      <c r="E380" s="184" t="s">
        <v>661</v>
      </c>
      <c r="F380" s="185" t="s">
        <v>662</v>
      </c>
      <c r="G380" s="186" t="s">
        <v>129</v>
      </c>
      <c r="H380" s="187">
        <v>2</v>
      </c>
      <c r="I380" s="188"/>
      <c r="J380" s="189">
        <f>ROUND(I380*H380,2)</f>
        <v>0</v>
      </c>
      <c r="K380" s="185" t="s">
        <v>155</v>
      </c>
      <c r="L380" s="190"/>
      <c r="M380" s="191" t="s">
        <v>5</v>
      </c>
      <c r="N380" s="192" t="s">
        <v>41</v>
      </c>
      <c r="O380" s="38"/>
      <c r="P380" s="180">
        <f>O380*H380</f>
        <v>0</v>
      </c>
      <c r="Q380" s="180">
        <v>0</v>
      </c>
      <c r="R380" s="180">
        <f>Q380*H380</f>
        <v>0</v>
      </c>
      <c r="S380" s="180">
        <v>0</v>
      </c>
      <c r="T380" s="181">
        <f>S380*H380</f>
        <v>0</v>
      </c>
      <c r="AR380" s="20" t="s">
        <v>118</v>
      </c>
      <c r="AT380" s="20" t="s">
        <v>117</v>
      </c>
      <c r="AU380" s="20" t="s">
        <v>76</v>
      </c>
      <c r="AY380" s="20" t="s">
        <v>110</v>
      </c>
      <c r="BE380" s="182">
        <f>IF(N380="základní",J380,0)</f>
        <v>0</v>
      </c>
      <c r="BF380" s="182">
        <f>IF(N380="snížená",J380,0)</f>
        <v>0</v>
      </c>
      <c r="BG380" s="182">
        <f>IF(N380="zákl. přenesená",J380,0)</f>
        <v>0</v>
      </c>
      <c r="BH380" s="182">
        <f>IF(N380="sníž. přenesená",J380,0)</f>
        <v>0</v>
      </c>
      <c r="BI380" s="182">
        <f>IF(N380="nulová",J380,0)</f>
        <v>0</v>
      </c>
      <c r="BJ380" s="20" t="s">
        <v>74</v>
      </c>
      <c r="BK380" s="182">
        <f>ROUND(I380*H380,2)</f>
        <v>0</v>
      </c>
      <c r="BL380" s="20" t="s">
        <v>116</v>
      </c>
      <c r="BM380" s="20" t="s">
        <v>387</v>
      </c>
    </row>
    <row r="381" spans="2:65" s="1" customFormat="1" ht="27">
      <c r="B381" s="37"/>
      <c r="D381" s="193" t="s">
        <v>125</v>
      </c>
      <c r="F381" s="194" t="s">
        <v>753</v>
      </c>
      <c r="I381" s="145"/>
      <c r="L381" s="37"/>
      <c r="M381" s="195"/>
      <c r="N381" s="38"/>
      <c r="O381" s="38"/>
      <c r="P381" s="38"/>
      <c r="Q381" s="38"/>
      <c r="R381" s="38"/>
      <c r="S381" s="38"/>
      <c r="T381" s="66"/>
      <c r="AT381" s="20" t="s">
        <v>125</v>
      </c>
      <c r="AU381" s="20" t="s">
        <v>76</v>
      </c>
    </row>
    <row r="382" spans="2:65" s="1" customFormat="1" ht="16.5" customHeight="1">
      <c r="B382" s="170"/>
      <c r="C382" s="171" t="s">
        <v>404</v>
      </c>
      <c r="D382" s="171" t="s">
        <v>111</v>
      </c>
      <c r="E382" s="172" t="s">
        <v>754</v>
      </c>
      <c r="F382" s="173" t="s">
        <v>755</v>
      </c>
      <c r="G382" s="174" t="s">
        <v>221</v>
      </c>
      <c r="H382" s="175">
        <v>6</v>
      </c>
      <c r="I382" s="176"/>
      <c r="J382" s="177">
        <f>ROUND(I382*H382,2)</f>
        <v>0</v>
      </c>
      <c r="K382" s="173" t="s">
        <v>155</v>
      </c>
      <c r="L382" s="37"/>
      <c r="M382" s="178" t="s">
        <v>5</v>
      </c>
      <c r="N382" s="179" t="s">
        <v>41</v>
      </c>
      <c r="O382" s="38"/>
      <c r="P382" s="180">
        <f>O382*H382</f>
        <v>0</v>
      </c>
      <c r="Q382" s="180">
        <v>0</v>
      </c>
      <c r="R382" s="180">
        <f>Q382*H382</f>
        <v>0</v>
      </c>
      <c r="S382" s="180">
        <v>0</v>
      </c>
      <c r="T382" s="181">
        <f>S382*H382</f>
        <v>0</v>
      </c>
      <c r="AR382" s="20" t="s">
        <v>116</v>
      </c>
      <c r="AT382" s="20" t="s">
        <v>111</v>
      </c>
      <c r="AU382" s="20" t="s">
        <v>76</v>
      </c>
      <c r="AY382" s="20" t="s">
        <v>110</v>
      </c>
      <c r="BE382" s="182">
        <f>IF(N382="základní",J382,0)</f>
        <v>0</v>
      </c>
      <c r="BF382" s="182">
        <f>IF(N382="snížená",J382,0)</f>
        <v>0</v>
      </c>
      <c r="BG382" s="182">
        <f>IF(N382="zákl. přenesená",J382,0)</f>
        <v>0</v>
      </c>
      <c r="BH382" s="182">
        <f>IF(N382="sníž. přenesená",J382,0)</f>
        <v>0</v>
      </c>
      <c r="BI382" s="182">
        <f>IF(N382="nulová",J382,0)</f>
        <v>0</v>
      </c>
      <c r="BJ382" s="20" t="s">
        <v>74</v>
      </c>
      <c r="BK382" s="182">
        <f>ROUND(I382*H382,2)</f>
        <v>0</v>
      </c>
      <c r="BL382" s="20" t="s">
        <v>116</v>
      </c>
      <c r="BM382" s="20" t="s">
        <v>756</v>
      </c>
    </row>
    <row r="383" spans="2:65" s="1" customFormat="1" ht="27">
      <c r="B383" s="37"/>
      <c r="D383" s="193" t="s">
        <v>125</v>
      </c>
      <c r="F383" s="194" t="s">
        <v>753</v>
      </c>
      <c r="I383" s="145"/>
      <c r="L383" s="37"/>
      <c r="M383" s="195"/>
      <c r="N383" s="38"/>
      <c r="O383" s="38"/>
      <c r="P383" s="38"/>
      <c r="Q383" s="38"/>
      <c r="R383" s="38"/>
      <c r="S383" s="38"/>
      <c r="T383" s="66"/>
      <c r="AT383" s="20" t="s">
        <v>125</v>
      </c>
      <c r="AU383" s="20" t="s">
        <v>76</v>
      </c>
    </row>
    <row r="384" spans="2:65" s="1" customFormat="1" ht="25.5" customHeight="1">
      <c r="B384" s="170"/>
      <c r="C384" s="171" t="s">
        <v>381</v>
      </c>
      <c r="D384" s="171" t="s">
        <v>111</v>
      </c>
      <c r="E384" s="172" t="s">
        <v>596</v>
      </c>
      <c r="F384" s="173" t="s">
        <v>597</v>
      </c>
      <c r="G384" s="174" t="s">
        <v>129</v>
      </c>
      <c r="H384" s="175">
        <v>4</v>
      </c>
      <c r="I384" s="176"/>
      <c r="J384" s="177">
        <f>ROUND(I384*H384,2)</f>
        <v>0</v>
      </c>
      <c r="K384" s="173" t="s">
        <v>155</v>
      </c>
      <c r="L384" s="37"/>
      <c r="M384" s="178" t="s">
        <v>5</v>
      </c>
      <c r="N384" s="179" t="s">
        <v>41</v>
      </c>
      <c r="O384" s="38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AR384" s="20" t="s">
        <v>116</v>
      </c>
      <c r="AT384" s="20" t="s">
        <v>111</v>
      </c>
      <c r="AU384" s="20" t="s">
        <v>76</v>
      </c>
      <c r="AY384" s="20" t="s">
        <v>110</v>
      </c>
      <c r="BE384" s="182">
        <f>IF(N384="základní",J384,0)</f>
        <v>0</v>
      </c>
      <c r="BF384" s="182">
        <f>IF(N384="snížená",J384,0)</f>
        <v>0</v>
      </c>
      <c r="BG384" s="182">
        <f>IF(N384="zákl. přenesená",J384,0)</f>
        <v>0</v>
      </c>
      <c r="BH384" s="182">
        <f>IF(N384="sníž. přenesená",J384,0)</f>
        <v>0</v>
      </c>
      <c r="BI384" s="182">
        <f>IF(N384="nulová",J384,0)</f>
        <v>0</v>
      </c>
      <c r="BJ384" s="20" t="s">
        <v>74</v>
      </c>
      <c r="BK384" s="182">
        <f>ROUND(I384*H384,2)</f>
        <v>0</v>
      </c>
      <c r="BL384" s="20" t="s">
        <v>116</v>
      </c>
      <c r="BM384" s="20" t="s">
        <v>757</v>
      </c>
    </row>
    <row r="385" spans="2:65" s="1" customFormat="1" ht="51" customHeight="1">
      <c r="B385" s="170"/>
      <c r="C385" s="183" t="s">
        <v>405</v>
      </c>
      <c r="D385" s="183" t="s">
        <v>117</v>
      </c>
      <c r="E385" s="184" t="s">
        <v>758</v>
      </c>
      <c r="F385" s="185" t="s">
        <v>759</v>
      </c>
      <c r="G385" s="186" t="s">
        <v>129</v>
      </c>
      <c r="H385" s="187">
        <v>4</v>
      </c>
      <c r="I385" s="188"/>
      <c r="J385" s="189">
        <f>ROUND(I385*H385,2)</f>
        <v>0</v>
      </c>
      <c r="K385" s="185" t="s">
        <v>155</v>
      </c>
      <c r="L385" s="190"/>
      <c r="M385" s="191" t="s">
        <v>5</v>
      </c>
      <c r="N385" s="192" t="s">
        <v>41</v>
      </c>
      <c r="O385" s="38"/>
      <c r="P385" s="180">
        <f>O385*H385</f>
        <v>0</v>
      </c>
      <c r="Q385" s="180">
        <v>0</v>
      </c>
      <c r="R385" s="180">
        <f>Q385*H385</f>
        <v>0</v>
      </c>
      <c r="S385" s="180">
        <v>0</v>
      </c>
      <c r="T385" s="181">
        <f>S385*H385</f>
        <v>0</v>
      </c>
      <c r="AR385" s="20" t="s">
        <v>118</v>
      </c>
      <c r="AT385" s="20" t="s">
        <v>117</v>
      </c>
      <c r="AU385" s="20" t="s">
        <v>76</v>
      </c>
      <c r="AY385" s="20" t="s">
        <v>110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20" t="s">
        <v>74</v>
      </c>
      <c r="BK385" s="182">
        <f>ROUND(I385*H385,2)</f>
        <v>0</v>
      </c>
      <c r="BL385" s="20" t="s">
        <v>116</v>
      </c>
      <c r="BM385" s="20" t="s">
        <v>390</v>
      </c>
    </row>
    <row r="386" spans="2:65" s="1" customFormat="1" ht="27">
      <c r="B386" s="37"/>
      <c r="D386" s="193" t="s">
        <v>125</v>
      </c>
      <c r="F386" s="194" t="s">
        <v>753</v>
      </c>
      <c r="I386" s="145"/>
      <c r="L386" s="37"/>
      <c r="M386" s="195"/>
      <c r="N386" s="38"/>
      <c r="O386" s="38"/>
      <c r="P386" s="38"/>
      <c r="Q386" s="38"/>
      <c r="R386" s="38"/>
      <c r="S386" s="38"/>
      <c r="T386" s="66"/>
      <c r="AT386" s="20" t="s">
        <v>125</v>
      </c>
      <c r="AU386" s="20" t="s">
        <v>76</v>
      </c>
    </row>
    <row r="387" spans="2:65" s="1" customFormat="1" ht="16.5" customHeight="1">
      <c r="B387" s="170"/>
      <c r="C387" s="171" t="s">
        <v>382</v>
      </c>
      <c r="D387" s="171" t="s">
        <v>111</v>
      </c>
      <c r="E387" s="172" t="s">
        <v>760</v>
      </c>
      <c r="F387" s="173" t="s">
        <v>761</v>
      </c>
      <c r="G387" s="174" t="s">
        <v>129</v>
      </c>
      <c r="H387" s="175">
        <v>4</v>
      </c>
      <c r="I387" s="176"/>
      <c r="J387" s="177">
        <f>ROUND(I387*H387,2)</f>
        <v>0</v>
      </c>
      <c r="K387" s="173" t="s">
        <v>155</v>
      </c>
      <c r="L387" s="37"/>
      <c r="M387" s="178" t="s">
        <v>5</v>
      </c>
      <c r="N387" s="179" t="s">
        <v>41</v>
      </c>
      <c r="O387" s="38"/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AR387" s="20" t="s">
        <v>116</v>
      </c>
      <c r="AT387" s="20" t="s">
        <v>111</v>
      </c>
      <c r="AU387" s="20" t="s">
        <v>76</v>
      </c>
      <c r="AY387" s="20" t="s">
        <v>110</v>
      </c>
      <c r="BE387" s="182">
        <f>IF(N387="základní",J387,0)</f>
        <v>0</v>
      </c>
      <c r="BF387" s="182">
        <f>IF(N387="snížená",J387,0)</f>
        <v>0</v>
      </c>
      <c r="BG387" s="182">
        <f>IF(N387="zákl. přenesená",J387,0)</f>
        <v>0</v>
      </c>
      <c r="BH387" s="182">
        <f>IF(N387="sníž. přenesená",J387,0)</f>
        <v>0</v>
      </c>
      <c r="BI387" s="182">
        <f>IF(N387="nulová",J387,0)</f>
        <v>0</v>
      </c>
      <c r="BJ387" s="20" t="s">
        <v>74</v>
      </c>
      <c r="BK387" s="182">
        <f>ROUND(I387*H387,2)</f>
        <v>0</v>
      </c>
      <c r="BL387" s="20" t="s">
        <v>116</v>
      </c>
      <c r="BM387" s="20" t="s">
        <v>762</v>
      </c>
    </row>
    <row r="388" spans="2:65" s="1" customFormat="1" ht="16.5" customHeight="1">
      <c r="B388" s="170"/>
      <c r="C388" s="183" t="s">
        <v>406</v>
      </c>
      <c r="D388" s="183" t="s">
        <v>117</v>
      </c>
      <c r="E388" s="184" t="s">
        <v>763</v>
      </c>
      <c r="F388" s="185" t="s">
        <v>764</v>
      </c>
      <c r="G388" s="186" t="s">
        <v>129</v>
      </c>
      <c r="H388" s="187">
        <v>4</v>
      </c>
      <c r="I388" s="188"/>
      <c r="J388" s="189">
        <f>ROUND(I388*H388,2)</f>
        <v>0</v>
      </c>
      <c r="K388" s="185" t="s">
        <v>155</v>
      </c>
      <c r="L388" s="190"/>
      <c r="M388" s="191" t="s">
        <v>5</v>
      </c>
      <c r="N388" s="192" t="s">
        <v>41</v>
      </c>
      <c r="O388" s="38"/>
      <c r="P388" s="180">
        <f>O388*H388</f>
        <v>0</v>
      </c>
      <c r="Q388" s="180">
        <v>0</v>
      </c>
      <c r="R388" s="180">
        <f>Q388*H388</f>
        <v>0</v>
      </c>
      <c r="S388" s="180">
        <v>0</v>
      </c>
      <c r="T388" s="181">
        <f>S388*H388</f>
        <v>0</v>
      </c>
      <c r="AR388" s="20" t="s">
        <v>118</v>
      </c>
      <c r="AT388" s="20" t="s">
        <v>117</v>
      </c>
      <c r="AU388" s="20" t="s">
        <v>76</v>
      </c>
      <c r="AY388" s="20" t="s">
        <v>110</v>
      </c>
      <c r="BE388" s="182">
        <f>IF(N388="základní",J388,0)</f>
        <v>0</v>
      </c>
      <c r="BF388" s="182">
        <f>IF(N388="snížená",J388,0)</f>
        <v>0</v>
      </c>
      <c r="BG388" s="182">
        <f>IF(N388="zákl. přenesená",J388,0)</f>
        <v>0</v>
      </c>
      <c r="BH388" s="182">
        <f>IF(N388="sníž. přenesená",J388,0)</f>
        <v>0</v>
      </c>
      <c r="BI388" s="182">
        <f>IF(N388="nulová",J388,0)</f>
        <v>0</v>
      </c>
      <c r="BJ388" s="20" t="s">
        <v>74</v>
      </c>
      <c r="BK388" s="182">
        <f>ROUND(I388*H388,2)</f>
        <v>0</v>
      </c>
      <c r="BL388" s="20" t="s">
        <v>116</v>
      </c>
      <c r="BM388" s="20" t="s">
        <v>392</v>
      </c>
    </row>
    <row r="389" spans="2:65" s="1" customFormat="1" ht="27">
      <c r="B389" s="37"/>
      <c r="D389" s="193" t="s">
        <v>125</v>
      </c>
      <c r="F389" s="194" t="s">
        <v>753</v>
      </c>
      <c r="I389" s="145"/>
      <c r="L389" s="37"/>
      <c r="M389" s="195"/>
      <c r="N389" s="38"/>
      <c r="O389" s="38"/>
      <c r="P389" s="38"/>
      <c r="Q389" s="38"/>
      <c r="R389" s="38"/>
      <c r="S389" s="38"/>
      <c r="T389" s="66"/>
      <c r="AT389" s="20" t="s">
        <v>125</v>
      </c>
      <c r="AU389" s="20" t="s">
        <v>76</v>
      </c>
    </row>
    <row r="390" spans="2:65" s="1" customFormat="1" ht="16.5" customHeight="1">
      <c r="B390" s="170"/>
      <c r="C390" s="171" t="s">
        <v>384</v>
      </c>
      <c r="D390" s="171" t="s">
        <v>111</v>
      </c>
      <c r="E390" s="172" t="s">
        <v>136</v>
      </c>
      <c r="F390" s="173" t="s">
        <v>137</v>
      </c>
      <c r="G390" s="174" t="s">
        <v>114</v>
      </c>
      <c r="H390" s="175">
        <v>200</v>
      </c>
      <c r="I390" s="176"/>
      <c r="J390" s="177">
        <f>ROUND(I390*H390,2)</f>
        <v>0</v>
      </c>
      <c r="K390" s="173" t="s">
        <v>115</v>
      </c>
      <c r="L390" s="37"/>
      <c r="M390" s="178" t="s">
        <v>5</v>
      </c>
      <c r="N390" s="179" t="s">
        <v>41</v>
      </c>
      <c r="O390" s="38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AR390" s="20" t="s">
        <v>116</v>
      </c>
      <c r="AT390" s="20" t="s">
        <v>111</v>
      </c>
      <c r="AU390" s="20" t="s">
        <v>76</v>
      </c>
      <c r="AY390" s="20" t="s">
        <v>110</v>
      </c>
      <c r="BE390" s="182">
        <f>IF(N390="základní",J390,0)</f>
        <v>0</v>
      </c>
      <c r="BF390" s="182">
        <f>IF(N390="snížená",J390,0)</f>
        <v>0</v>
      </c>
      <c r="BG390" s="182">
        <f>IF(N390="zákl. přenesená",J390,0)</f>
        <v>0</v>
      </c>
      <c r="BH390" s="182">
        <f>IF(N390="sníž. přenesená",J390,0)</f>
        <v>0</v>
      </c>
      <c r="BI390" s="182">
        <f>IF(N390="nulová",J390,0)</f>
        <v>0</v>
      </c>
      <c r="BJ390" s="20" t="s">
        <v>74</v>
      </c>
      <c r="BK390" s="182">
        <f>ROUND(I390*H390,2)</f>
        <v>0</v>
      </c>
      <c r="BL390" s="20" t="s">
        <v>116</v>
      </c>
      <c r="BM390" s="20" t="s">
        <v>765</v>
      </c>
    </row>
    <row r="391" spans="2:65" s="1" customFormat="1" ht="40.5">
      <c r="B391" s="37"/>
      <c r="D391" s="193" t="s">
        <v>138</v>
      </c>
      <c r="F391" s="194" t="s">
        <v>139</v>
      </c>
      <c r="I391" s="145"/>
      <c r="L391" s="37"/>
      <c r="M391" s="195"/>
      <c r="N391" s="38"/>
      <c r="O391" s="38"/>
      <c r="P391" s="38"/>
      <c r="Q391" s="38"/>
      <c r="R391" s="38"/>
      <c r="S391" s="38"/>
      <c r="T391" s="66"/>
      <c r="AT391" s="20" t="s">
        <v>138</v>
      </c>
      <c r="AU391" s="20" t="s">
        <v>76</v>
      </c>
    </row>
    <row r="392" spans="2:65" s="1" customFormat="1" ht="16.5" customHeight="1">
      <c r="B392" s="170"/>
      <c r="C392" s="183" t="s">
        <v>408</v>
      </c>
      <c r="D392" s="183" t="s">
        <v>117</v>
      </c>
      <c r="E392" s="184" t="s">
        <v>623</v>
      </c>
      <c r="F392" s="185" t="s">
        <v>624</v>
      </c>
      <c r="G392" s="186" t="s">
        <v>114</v>
      </c>
      <c r="H392" s="187">
        <v>200</v>
      </c>
      <c r="I392" s="188"/>
      <c r="J392" s="189">
        <f>ROUND(I392*H392,2)</f>
        <v>0</v>
      </c>
      <c r="K392" s="185" t="s">
        <v>155</v>
      </c>
      <c r="L392" s="190"/>
      <c r="M392" s="191" t="s">
        <v>5</v>
      </c>
      <c r="N392" s="192" t="s">
        <v>41</v>
      </c>
      <c r="O392" s="38"/>
      <c r="P392" s="180">
        <f>O392*H392</f>
        <v>0</v>
      </c>
      <c r="Q392" s="180">
        <v>0</v>
      </c>
      <c r="R392" s="180">
        <f>Q392*H392</f>
        <v>0</v>
      </c>
      <c r="S392" s="180">
        <v>0</v>
      </c>
      <c r="T392" s="181">
        <f>S392*H392</f>
        <v>0</v>
      </c>
      <c r="AR392" s="20" t="s">
        <v>118</v>
      </c>
      <c r="AT392" s="20" t="s">
        <v>117</v>
      </c>
      <c r="AU392" s="20" t="s">
        <v>76</v>
      </c>
      <c r="AY392" s="20" t="s">
        <v>110</v>
      </c>
      <c r="BE392" s="182">
        <f>IF(N392="základní",J392,0)</f>
        <v>0</v>
      </c>
      <c r="BF392" s="182">
        <f>IF(N392="snížená",J392,0)</f>
        <v>0</v>
      </c>
      <c r="BG392" s="182">
        <f>IF(N392="zákl. přenesená",J392,0)</f>
        <v>0</v>
      </c>
      <c r="BH392" s="182">
        <f>IF(N392="sníž. přenesená",J392,0)</f>
        <v>0</v>
      </c>
      <c r="BI392" s="182">
        <f>IF(N392="nulová",J392,0)</f>
        <v>0</v>
      </c>
      <c r="BJ392" s="20" t="s">
        <v>74</v>
      </c>
      <c r="BK392" s="182">
        <f>ROUND(I392*H392,2)</f>
        <v>0</v>
      </c>
      <c r="BL392" s="20" t="s">
        <v>116</v>
      </c>
      <c r="BM392" s="20" t="s">
        <v>399</v>
      </c>
    </row>
    <row r="393" spans="2:65" s="1" customFormat="1" ht="27">
      <c r="B393" s="37"/>
      <c r="D393" s="193" t="s">
        <v>125</v>
      </c>
      <c r="F393" s="194" t="s">
        <v>753</v>
      </c>
      <c r="I393" s="145"/>
      <c r="L393" s="37"/>
      <c r="M393" s="195"/>
      <c r="N393" s="38"/>
      <c r="O393" s="38"/>
      <c r="P393" s="38"/>
      <c r="Q393" s="38"/>
      <c r="R393" s="38"/>
      <c r="S393" s="38"/>
      <c r="T393" s="66"/>
      <c r="AT393" s="20" t="s">
        <v>125</v>
      </c>
      <c r="AU393" s="20" t="s">
        <v>76</v>
      </c>
    </row>
    <row r="394" spans="2:65" s="1" customFormat="1" ht="25.5" customHeight="1">
      <c r="B394" s="170"/>
      <c r="C394" s="171" t="s">
        <v>387</v>
      </c>
      <c r="D394" s="171" t="s">
        <v>111</v>
      </c>
      <c r="E394" s="172" t="s">
        <v>350</v>
      </c>
      <c r="F394" s="173" t="s">
        <v>351</v>
      </c>
      <c r="G394" s="174" t="s">
        <v>114</v>
      </c>
      <c r="H394" s="175">
        <v>146</v>
      </c>
      <c r="I394" s="176"/>
      <c r="J394" s="177">
        <f>ROUND(I394*H394,2)</f>
        <v>0</v>
      </c>
      <c r="K394" s="173" t="s">
        <v>115</v>
      </c>
      <c r="L394" s="37"/>
      <c r="M394" s="178" t="s">
        <v>5</v>
      </c>
      <c r="N394" s="179" t="s">
        <v>41</v>
      </c>
      <c r="O394" s="38"/>
      <c r="P394" s="180">
        <f>O394*H394</f>
        <v>0</v>
      </c>
      <c r="Q394" s="180">
        <v>0</v>
      </c>
      <c r="R394" s="180">
        <f>Q394*H394</f>
        <v>0</v>
      </c>
      <c r="S394" s="180">
        <v>0</v>
      </c>
      <c r="T394" s="181">
        <f>S394*H394</f>
        <v>0</v>
      </c>
      <c r="AR394" s="20" t="s">
        <v>116</v>
      </c>
      <c r="AT394" s="20" t="s">
        <v>111</v>
      </c>
      <c r="AU394" s="20" t="s">
        <v>76</v>
      </c>
      <c r="AY394" s="20" t="s">
        <v>110</v>
      </c>
      <c r="BE394" s="182">
        <f>IF(N394="základní",J394,0)</f>
        <v>0</v>
      </c>
      <c r="BF394" s="182">
        <f>IF(N394="snížená",J394,0)</f>
        <v>0</v>
      </c>
      <c r="BG394" s="182">
        <f>IF(N394="zákl. přenesená",J394,0)</f>
        <v>0</v>
      </c>
      <c r="BH394" s="182">
        <f>IF(N394="sníž. přenesená",J394,0)</f>
        <v>0</v>
      </c>
      <c r="BI394" s="182">
        <f>IF(N394="nulová",J394,0)</f>
        <v>0</v>
      </c>
      <c r="BJ394" s="20" t="s">
        <v>74</v>
      </c>
      <c r="BK394" s="182">
        <f>ROUND(I394*H394,2)</f>
        <v>0</v>
      </c>
      <c r="BL394" s="20" t="s">
        <v>116</v>
      </c>
      <c r="BM394" s="20" t="s">
        <v>766</v>
      </c>
    </row>
    <row r="395" spans="2:65" s="1" customFormat="1" ht="16.5" customHeight="1">
      <c r="B395" s="170"/>
      <c r="C395" s="183" t="s">
        <v>410</v>
      </c>
      <c r="D395" s="183" t="s">
        <v>117</v>
      </c>
      <c r="E395" s="184" t="s">
        <v>767</v>
      </c>
      <c r="F395" s="185" t="s">
        <v>768</v>
      </c>
      <c r="G395" s="186" t="s">
        <v>114</v>
      </c>
      <c r="H395" s="187">
        <v>146</v>
      </c>
      <c r="I395" s="188"/>
      <c r="J395" s="189">
        <f>ROUND(I395*H395,2)</f>
        <v>0</v>
      </c>
      <c r="K395" s="185" t="s">
        <v>155</v>
      </c>
      <c r="L395" s="190"/>
      <c r="M395" s="191" t="s">
        <v>5</v>
      </c>
      <c r="N395" s="192" t="s">
        <v>41</v>
      </c>
      <c r="O395" s="38"/>
      <c r="P395" s="180">
        <f>O395*H395</f>
        <v>0</v>
      </c>
      <c r="Q395" s="180">
        <v>0</v>
      </c>
      <c r="R395" s="180">
        <f>Q395*H395</f>
        <v>0</v>
      </c>
      <c r="S395" s="180">
        <v>0</v>
      </c>
      <c r="T395" s="181">
        <f>S395*H395</f>
        <v>0</v>
      </c>
      <c r="AR395" s="20" t="s">
        <v>118</v>
      </c>
      <c r="AT395" s="20" t="s">
        <v>117</v>
      </c>
      <c r="AU395" s="20" t="s">
        <v>76</v>
      </c>
      <c r="AY395" s="20" t="s">
        <v>110</v>
      </c>
      <c r="BE395" s="182">
        <f>IF(N395="základní",J395,0)</f>
        <v>0</v>
      </c>
      <c r="BF395" s="182">
        <f>IF(N395="snížená",J395,0)</f>
        <v>0</v>
      </c>
      <c r="BG395" s="182">
        <f>IF(N395="zákl. přenesená",J395,0)</f>
        <v>0</v>
      </c>
      <c r="BH395" s="182">
        <f>IF(N395="sníž. přenesená",J395,0)</f>
        <v>0</v>
      </c>
      <c r="BI395" s="182">
        <f>IF(N395="nulová",J395,0)</f>
        <v>0</v>
      </c>
      <c r="BJ395" s="20" t="s">
        <v>74</v>
      </c>
      <c r="BK395" s="182">
        <f>ROUND(I395*H395,2)</f>
        <v>0</v>
      </c>
      <c r="BL395" s="20" t="s">
        <v>116</v>
      </c>
      <c r="BM395" s="20" t="s">
        <v>401</v>
      </c>
    </row>
    <row r="396" spans="2:65" s="1" customFormat="1" ht="27">
      <c r="B396" s="37"/>
      <c r="D396" s="193" t="s">
        <v>125</v>
      </c>
      <c r="F396" s="194" t="s">
        <v>753</v>
      </c>
      <c r="I396" s="145"/>
      <c r="L396" s="37"/>
      <c r="M396" s="195"/>
      <c r="N396" s="38"/>
      <c r="O396" s="38"/>
      <c r="P396" s="38"/>
      <c r="Q396" s="38"/>
      <c r="R396" s="38"/>
      <c r="S396" s="38"/>
      <c r="T396" s="66"/>
      <c r="AT396" s="20" t="s">
        <v>125</v>
      </c>
      <c r="AU396" s="20" t="s">
        <v>76</v>
      </c>
    </row>
    <row r="397" spans="2:65" s="1" customFormat="1" ht="25.5" customHeight="1">
      <c r="B397" s="170"/>
      <c r="C397" s="171" t="s">
        <v>385</v>
      </c>
      <c r="D397" s="171" t="s">
        <v>111</v>
      </c>
      <c r="E397" s="172" t="s">
        <v>631</v>
      </c>
      <c r="F397" s="173" t="s">
        <v>632</v>
      </c>
      <c r="G397" s="174" t="s">
        <v>114</v>
      </c>
      <c r="H397" s="175">
        <v>60</v>
      </c>
      <c r="I397" s="176"/>
      <c r="J397" s="177">
        <f>ROUND(I397*H397,2)</f>
        <v>0</v>
      </c>
      <c r="K397" s="173" t="s">
        <v>115</v>
      </c>
      <c r="L397" s="37"/>
      <c r="M397" s="178" t="s">
        <v>5</v>
      </c>
      <c r="N397" s="179" t="s">
        <v>41</v>
      </c>
      <c r="O397" s="38"/>
      <c r="P397" s="180">
        <f>O397*H397</f>
        <v>0</v>
      </c>
      <c r="Q397" s="180">
        <v>0</v>
      </c>
      <c r="R397" s="180">
        <f>Q397*H397</f>
        <v>0</v>
      </c>
      <c r="S397" s="180">
        <v>0</v>
      </c>
      <c r="T397" s="181">
        <f>S397*H397</f>
        <v>0</v>
      </c>
      <c r="AR397" s="20" t="s">
        <v>116</v>
      </c>
      <c r="AT397" s="20" t="s">
        <v>111</v>
      </c>
      <c r="AU397" s="20" t="s">
        <v>76</v>
      </c>
      <c r="AY397" s="20" t="s">
        <v>110</v>
      </c>
      <c r="BE397" s="182">
        <f>IF(N397="základní",J397,0)</f>
        <v>0</v>
      </c>
      <c r="BF397" s="182">
        <f>IF(N397="snížená",J397,0)</f>
        <v>0</v>
      </c>
      <c r="BG397" s="182">
        <f>IF(N397="zákl. přenesená",J397,0)</f>
        <v>0</v>
      </c>
      <c r="BH397" s="182">
        <f>IF(N397="sníž. přenesená",J397,0)</f>
        <v>0</v>
      </c>
      <c r="BI397" s="182">
        <f>IF(N397="nulová",J397,0)</f>
        <v>0</v>
      </c>
      <c r="BJ397" s="20" t="s">
        <v>74</v>
      </c>
      <c r="BK397" s="182">
        <f>ROUND(I397*H397,2)</f>
        <v>0</v>
      </c>
      <c r="BL397" s="20" t="s">
        <v>116</v>
      </c>
      <c r="BM397" s="20" t="s">
        <v>769</v>
      </c>
    </row>
    <row r="398" spans="2:65" s="1" customFormat="1" ht="16.5" customHeight="1">
      <c r="B398" s="170"/>
      <c r="C398" s="183" t="s">
        <v>412</v>
      </c>
      <c r="D398" s="183" t="s">
        <v>117</v>
      </c>
      <c r="E398" s="184" t="s">
        <v>634</v>
      </c>
      <c r="F398" s="185" t="s">
        <v>360</v>
      </c>
      <c r="G398" s="186" t="s">
        <v>114</v>
      </c>
      <c r="H398" s="187">
        <v>60</v>
      </c>
      <c r="I398" s="188"/>
      <c r="J398" s="189">
        <f>ROUND(I398*H398,2)</f>
        <v>0</v>
      </c>
      <c r="K398" s="185" t="s">
        <v>155</v>
      </c>
      <c r="L398" s="190"/>
      <c r="M398" s="191" t="s">
        <v>5</v>
      </c>
      <c r="N398" s="192" t="s">
        <v>41</v>
      </c>
      <c r="O398" s="38"/>
      <c r="P398" s="180">
        <f>O398*H398</f>
        <v>0</v>
      </c>
      <c r="Q398" s="180">
        <v>0</v>
      </c>
      <c r="R398" s="180">
        <f>Q398*H398</f>
        <v>0</v>
      </c>
      <c r="S398" s="180">
        <v>0</v>
      </c>
      <c r="T398" s="181">
        <f>S398*H398</f>
        <v>0</v>
      </c>
      <c r="AR398" s="20" t="s">
        <v>118</v>
      </c>
      <c r="AT398" s="20" t="s">
        <v>117</v>
      </c>
      <c r="AU398" s="20" t="s">
        <v>76</v>
      </c>
      <c r="AY398" s="20" t="s">
        <v>110</v>
      </c>
      <c r="BE398" s="182">
        <f>IF(N398="základní",J398,0)</f>
        <v>0</v>
      </c>
      <c r="BF398" s="182">
        <f>IF(N398="snížená",J398,0)</f>
        <v>0</v>
      </c>
      <c r="BG398" s="182">
        <f>IF(N398="zákl. přenesená",J398,0)</f>
        <v>0</v>
      </c>
      <c r="BH398" s="182">
        <f>IF(N398="sníž. přenesená",J398,0)</f>
        <v>0</v>
      </c>
      <c r="BI398" s="182">
        <f>IF(N398="nulová",J398,0)</f>
        <v>0</v>
      </c>
      <c r="BJ398" s="20" t="s">
        <v>74</v>
      </c>
      <c r="BK398" s="182">
        <f>ROUND(I398*H398,2)</f>
        <v>0</v>
      </c>
      <c r="BL398" s="20" t="s">
        <v>116</v>
      </c>
      <c r="BM398" s="20" t="s">
        <v>403</v>
      </c>
    </row>
    <row r="399" spans="2:65" s="1" customFormat="1" ht="27">
      <c r="B399" s="37"/>
      <c r="D399" s="193" t="s">
        <v>125</v>
      </c>
      <c r="F399" s="194" t="s">
        <v>753</v>
      </c>
      <c r="I399" s="145"/>
      <c r="L399" s="37"/>
      <c r="M399" s="195"/>
      <c r="N399" s="38"/>
      <c r="O399" s="38"/>
      <c r="P399" s="38"/>
      <c r="Q399" s="38"/>
      <c r="R399" s="38"/>
      <c r="S399" s="38"/>
      <c r="T399" s="66"/>
      <c r="AT399" s="20" t="s">
        <v>125</v>
      </c>
      <c r="AU399" s="20" t="s">
        <v>76</v>
      </c>
    </row>
    <row r="400" spans="2:65" s="1" customFormat="1" ht="25.5" customHeight="1">
      <c r="B400" s="170"/>
      <c r="C400" s="171" t="s">
        <v>390</v>
      </c>
      <c r="D400" s="171" t="s">
        <v>111</v>
      </c>
      <c r="E400" s="172" t="s">
        <v>112</v>
      </c>
      <c r="F400" s="173" t="s">
        <v>113</v>
      </c>
      <c r="G400" s="174" t="s">
        <v>114</v>
      </c>
      <c r="H400" s="175">
        <v>44</v>
      </c>
      <c r="I400" s="176"/>
      <c r="J400" s="177">
        <f>ROUND(I400*H400,2)</f>
        <v>0</v>
      </c>
      <c r="K400" s="173" t="s">
        <v>115</v>
      </c>
      <c r="L400" s="37"/>
      <c r="M400" s="178" t="s">
        <v>5</v>
      </c>
      <c r="N400" s="179" t="s">
        <v>41</v>
      </c>
      <c r="O400" s="38"/>
      <c r="P400" s="180">
        <f>O400*H400</f>
        <v>0</v>
      </c>
      <c r="Q400" s="180">
        <v>0</v>
      </c>
      <c r="R400" s="180">
        <f>Q400*H400</f>
        <v>0</v>
      </c>
      <c r="S400" s="180">
        <v>0</v>
      </c>
      <c r="T400" s="181">
        <f>S400*H400</f>
        <v>0</v>
      </c>
      <c r="AR400" s="20" t="s">
        <v>116</v>
      </c>
      <c r="AT400" s="20" t="s">
        <v>111</v>
      </c>
      <c r="AU400" s="20" t="s">
        <v>76</v>
      </c>
      <c r="AY400" s="20" t="s">
        <v>110</v>
      </c>
      <c r="BE400" s="182">
        <f>IF(N400="základní",J400,0)</f>
        <v>0</v>
      </c>
      <c r="BF400" s="182">
        <f>IF(N400="snížená",J400,0)</f>
        <v>0</v>
      </c>
      <c r="BG400" s="182">
        <f>IF(N400="zákl. přenesená",J400,0)</f>
        <v>0</v>
      </c>
      <c r="BH400" s="182">
        <f>IF(N400="sníž. přenesená",J400,0)</f>
        <v>0</v>
      </c>
      <c r="BI400" s="182">
        <f>IF(N400="nulová",J400,0)</f>
        <v>0</v>
      </c>
      <c r="BJ400" s="20" t="s">
        <v>74</v>
      </c>
      <c r="BK400" s="182">
        <f>ROUND(I400*H400,2)</f>
        <v>0</v>
      </c>
      <c r="BL400" s="20" t="s">
        <v>116</v>
      </c>
      <c r="BM400" s="20" t="s">
        <v>770</v>
      </c>
    </row>
    <row r="401" spans="2:65" s="1" customFormat="1" ht="16.5" customHeight="1">
      <c r="B401" s="170"/>
      <c r="C401" s="183" t="s">
        <v>414</v>
      </c>
      <c r="D401" s="183" t="s">
        <v>117</v>
      </c>
      <c r="E401" s="184" t="s">
        <v>636</v>
      </c>
      <c r="F401" s="185" t="s">
        <v>361</v>
      </c>
      <c r="G401" s="186" t="s">
        <v>114</v>
      </c>
      <c r="H401" s="187">
        <v>25</v>
      </c>
      <c r="I401" s="188"/>
      <c r="J401" s="189">
        <f>ROUND(I401*H401,2)</f>
        <v>0</v>
      </c>
      <c r="K401" s="185" t="s">
        <v>155</v>
      </c>
      <c r="L401" s="190"/>
      <c r="M401" s="191" t="s">
        <v>5</v>
      </c>
      <c r="N401" s="192" t="s">
        <v>41</v>
      </c>
      <c r="O401" s="38"/>
      <c r="P401" s="180">
        <f>O401*H401</f>
        <v>0</v>
      </c>
      <c r="Q401" s="180">
        <v>0</v>
      </c>
      <c r="R401" s="180">
        <f>Q401*H401</f>
        <v>0</v>
      </c>
      <c r="S401" s="180">
        <v>0</v>
      </c>
      <c r="T401" s="181">
        <f>S401*H401</f>
        <v>0</v>
      </c>
      <c r="AR401" s="20" t="s">
        <v>118</v>
      </c>
      <c r="AT401" s="20" t="s">
        <v>117</v>
      </c>
      <c r="AU401" s="20" t="s">
        <v>76</v>
      </c>
      <c r="AY401" s="20" t="s">
        <v>110</v>
      </c>
      <c r="BE401" s="182">
        <f>IF(N401="základní",J401,0)</f>
        <v>0</v>
      </c>
      <c r="BF401" s="182">
        <f>IF(N401="snížená",J401,0)</f>
        <v>0</v>
      </c>
      <c r="BG401" s="182">
        <f>IF(N401="zákl. přenesená",J401,0)</f>
        <v>0</v>
      </c>
      <c r="BH401" s="182">
        <f>IF(N401="sníž. přenesená",J401,0)</f>
        <v>0</v>
      </c>
      <c r="BI401" s="182">
        <f>IF(N401="nulová",J401,0)</f>
        <v>0</v>
      </c>
      <c r="BJ401" s="20" t="s">
        <v>74</v>
      </c>
      <c r="BK401" s="182">
        <f>ROUND(I401*H401,2)</f>
        <v>0</v>
      </c>
      <c r="BL401" s="20" t="s">
        <v>116</v>
      </c>
      <c r="BM401" s="20" t="s">
        <v>423</v>
      </c>
    </row>
    <row r="402" spans="2:65" s="1" customFormat="1" ht="27">
      <c r="B402" s="37"/>
      <c r="D402" s="193" t="s">
        <v>125</v>
      </c>
      <c r="F402" s="194" t="s">
        <v>753</v>
      </c>
      <c r="I402" s="145"/>
      <c r="L402" s="37"/>
      <c r="M402" s="195"/>
      <c r="N402" s="38"/>
      <c r="O402" s="38"/>
      <c r="P402" s="38"/>
      <c r="Q402" s="38"/>
      <c r="R402" s="38"/>
      <c r="S402" s="38"/>
      <c r="T402" s="66"/>
      <c r="AT402" s="20" t="s">
        <v>125</v>
      </c>
      <c r="AU402" s="20" t="s">
        <v>76</v>
      </c>
    </row>
    <row r="403" spans="2:65" s="1" customFormat="1" ht="16.5" customHeight="1">
      <c r="B403" s="170"/>
      <c r="C403" s="183" t="s">
        <v>392</v>
      </c>
      <c r="D403" s="183" t="s">
        <v>117</v>
      </c>
      <c r="E403" s="184" t="s">
        <v>771</v>
      </c>
      <c r="F403" s="185" t="s">
        <v>389</v>
      </c>
      <c r="G403" s="186" t="s">
        <v>114</v>
      </c>
      <c r="H403" s="187">
        <v>19</v>
      </c>
      <c r="I403" s="188"/>
      <c r="J403" s="189">
        <f>ROUND(I403*H403,2)</f>
        <v>0</v>
      </c>
      <c r="K403" s="185" t="s">
        <v>155</v>
      </c>
      <c r="L403" s="190"/>
      <c r="M403" s="191" t="s">
        <v>5</v>
      </c>
      <c r="N403" s="192" t="s">
        <v>41</v>
      </c>
      <c r="O403" s="38"/>
      <c r="P403" s="180">
        <f>O403*H403</f>
        <v>0</v>
      </c>
      <c r="Q403" s="180">
        <v>0</v>
      </c>
      <c r="R403" s="180">
        <f>Q403*H403</f>
        <v>0</v>
      </c>
      <c r="S403" s="180">
        <v>0</v>
      </c>
      <c r="T403" s="181">
        <f>S403*H403</f>
        <v>0</v>
      </c>
      <c r="AR403" s="20" t="s">
        <v>118</v>
      </c>
      <c r="AT403" s="20" t="s">
        <v>117</v>
      </c>
      <c r="AU403" s="20" t="s">
        <v>76</v>
      </c>
      <c r="AY403" s="20" t="s">
        <v>110</v>
      </c>
      <c r="BE403" s="182">
        <f>IF(N403="základní",J403,0)</f>
        <v>0</v>
      </c>
      <c r="BF403" s="182">
        <f>IF(N403="snížená",J403,0)</f>
        <v>0</v>
      </c>
      <c r="BG403" s="182">
        <f>IF(N403="zákl. přenesená",J403,0)</f>
        <v>0</v>
      </c>
      <c r="BH403" s="182">
        <f>IF(N403="sníž. přenesená",J403,0)</f>
        <v>0</v>
      </c>
      <c r="BI403" s="182">
        <f>IF(N403="nulová",J403,0)</f>
        <v>0</v>
      </c>
      <c r="BJ403" s="20" t="s">
        <v>74</v>
      </c>
      <c r="BK403" s="182">
        <f>ROUND(I403*H403,2)</f>
        <v>0</v>
      </c>
      <c r="BL403" s="20" t="s">
        <v>116</v>
      </c>
      <c r="BM403" s="20" t="s">
        <v>426</v>
      </c>
    </row>
    <row r="404" spans="2:65" s="1" customFormat="1" ht="27">
      <c r="B404" s="37"/>
      <c r="D404" s="193" t="s">
        <v>125</v>
      </c>
      <c r="F404" s="194" t="s">
        <v>753</v>
      </c>
      <c r="I404" s="145"/>
      <c r="L404" s="37"/>
      <c r="M404" s="195"/>
      <c r="N404" s="38"/>
      <c r="O404" s="38"/>
      <c r="P404" s="38"/>
      <c r="Q404" s="38"/>
      <c r="R404" s="38"/>
      <c r="S404" s="38"/>
      <c r="T404" s="66"/>
      <c r="AT404" s="20" t="s">
        <v>125</v>
      </c>
      <c r="AU404" s="20" t="s">
        <v>76</v>
      </c>
    </row>
    <row r="405" spans="2:65" s="1" customFormat="1" ht="25.5" customHeight="1">
      <c r="B405" s="170"/>
      <c r="C405" s="171" t="s">
        <v>416</v>
      </c>
      <c r="D405" s="171" t="s">
        <v>111</v>
      </c>
      <c r="E405" s="172" t="s">
        <v>362</v>
      </c>
      <c r="F405" s="173" t="s">
        <v>363</v>
      </c>
      <c r="G405" s="174" t="s">
        <v>114</v>
      </c>
      <c r="H405" s="175">
        <v>15</v>
      </c>
      <c r="I405" s="176"/>
      <c r="J405" s="177">
        <f>ROUND(I405*H405,2)</f>
        <v>0</v>
      </c>
      <c r="K405" s="173" t="s">
        <v>115</v>
      </c>
      <c r="L405" s="37"/>
      <c r="M405" s="178" t="s">
        <v>5</v>
      </c>
      <c r="N405" s="179" t="s">
        <v>41</v>
      </c>
      <c r="O405" s="38"/>
      <c r="P405" s="180">
        <f>O405*H405</f>
        <v>0</v>
      </c>
      <c r="Q405" s="180">
        <v>0</v>
      </c>
      <c r="R405" s="180">
        <f>Q405*H405</f>
        <v>0</v>
      </c>
      <c r="S405" s="180">
        <v>0</v>
      </c>
      <c r="T405" s="181">
        <f>S405*H405</f>
        <v>0</v>
      </c>
      <c r="AR405" s="20" t="s">
        <v>116</v>
      </c>
      <c r="AT405" s="20" t="s">
        <v>111</v>
      </c>
      <c r="AU405" s="20" t="s">
        <v>76</v>
      </c>
      <c r="AY405" s="20" t="s">
        <v>110</v>
      </c>
      <c r="BE405" s="182">
        <f>IF(N405="základní",J405,0)</f>
        <v>0</v>
      </c>
      <c r="BF405" s="182">
        <f>IF(N405="snížená",J405,0)</f>
        <v>0</v>
      </c>
      <c r="BG405" s="182">
        <f>IF(N405="zákl. přenesená",J405,0)</f>
        <v>0</v>
      </c>
      <c r="BH405" s="182">
        <f>IF(N405="sníž. přenesená",J405,0)</f>
        <v>0</v>
      </c>
      <c r="BI405" s="182">
        <f>IF(N405="nulová",J405,0)</f>
        <v>0</v>
      </c>
      <c r="BJ405" s="20" t="s">
        <v>74</v>
      </c>
      <c r="BK405" s="182">
        <f>ROUND(I405*H405,2)</f>
        <v>0</v>
      </c>
      <c r="BL405" s="20" t="s">
        <v>116</v>
      </c>
      <c r="BM405" s="20" t="s">
        <v>772</v>
      </c>
    </row>
    <row r="406" spans="2:65" s="1" customFormat="1" ht="16.5" customHeight="1">
      <c r="B406" s="170"/>
      <c r="C406" s="183" t="s">
        <v>399</v>
      </c>
      <c r="D406" s="183" t="s">
        <v>117</v>
      </c>
      <c r="E406" s="184" t="s">
        <v>639</v>
      </c>
      <c r="F406" s="185" t="s">
        <v>365</v>
      </c>
      <c r="G406" s="186" t="s">
        <v>114</v>
      </c>
      <c r="H406" s="187">
        <v>15</v>
      </c>
      <c r="I406" s="188"/>
      <c r="J406" s="189">
        <f>ROUND(I406*H406,2)</f>
        <v>0</v>
      </c>
      <c r="K406" s="185" t="s">
        <v>155</v>
      </c>
      <c r="L406" s="190"/>
      <c r="M406" s="191" t="s">
        <v>5</v>
      </c>
      <c r="N406" s="192" t="s">
        <v>41</v>
      </c>
      <c r="O406" s="38"/>
      <c r="P406" s="180">
        <f>O406*H406</f>
        <v>0</v>
      </c>
      <c r="Q406" s="180">
        <v>0</v>
      </c>
      <c r="R406" s="180">
        <f>Q406*H406</f>
        <v>0</v>
      </c>
      <c r="S406" s="180">
        <v>0</v>
      </c>
      <c r="T406" s="181">
        <f>S406*H406</f>
        <v>0</v>
      </c>
      <c r="AR406" s="20" t="s">
        <v>118</v>
      </c>
      <c r="AT406" s="20" t="s">
        <v>117</v>
      </c>
      <c r="AU406" s="20" t="s">
        <v>76</v>
      </c>
      <c r="AY406" s="20" t="s">
        <v>110</v>
      </c>
      <c r="BE406" s="182">
        <f>IF(N406="základní",J406,0)</f>
        <v>0</v>
      </c>
      <c r="BF406" s="182">
        <f>IF(N406="snížená",J406,0)</f>
        <v>0</v>
      </c>
      <c r="BG406" s="182">
        <f>IF(N406="zákl. přenesená",J406,0)</f>
        <v>0</v>
      </c>
      <c r="BH406" s="182">
        <f>IF(N406="sníž. přenesená",J406,0)</f>
        <v>0</v>
      </c>
      <c r="BI406" s="182">
        <f>IF(N406="nulová",J406,0)</f>
        <v>0</v>
      </c>
      <c r="BJ406" s="20" t="s">
        <v>74</v>
      </c>
      <c r="BK406" s="182">
        <f>ROUND(I406*H406,2)</f>
        <v>0</v>
      </c>
      <c r="BL406" s="20" t="s">
        <v>116</v>
      </c>
      <c r="BM406" s="20" t="s">
        <v>407</v>
      </c>
    </row>
    <row r="407" spans="2:65" s="1" customFormat="1" ht="27">
      <c r="B407" s="37"/>
      <c r="D407" s="193" t="s">
        <v>125</v>
      </c>
      <c r="F407" s="194" t="s">
        <v>753</v>
      </c>
      <c r="I407" s="145"/>
      <c r="L407" s="37"/>
      <c r="M407" s="195"/>
      <c r="N407" s="38"/>
      <c r="O407" s="38"/>
      <c r="P407" s="38"/>
      <c r="Q407" s="38"/>
      <c r="R407" s="38"/>
      <c r="S407" s="38"/>
      <c r="T407" s="66"/>
      <c r="AT407" s="20" t="s">
        <v>125</v>
      </c>
      <c r="AU407" s="20" t="s">
        <v>76</v>
      </c>
    </row>
    <row r="408" spans="2:65" s="10" customFormat="1" ht="29.85" customHeight="1">
      <c r="B408" s="157"/>
      <c r="D408" s="158" t="s">
        <v>68</v>
      </c>
      <c r="E408" s="168" t="s">
        <v>455</v>
      </c>
      <c r="F408" s="168" t="s">
        <v>473</v>
      </c>
      <c r="I408" s="160"/>
      <c r="J408" s="169">
        <f>BK408</f>
        <v>0</v>
      </c>
      <c r="L408" s="157"/>
      <c r="M408" s="162"/>
      <c r="N408" s="163"/>
      <c r="O408" s="163"/>
      <c r="P408" s="164">
        <f>SUM(P409:P449)</f>
        <v>0</v>
      </c>
      <c r="Q408" s="163"/>
      <c r="R408" s="164">
        <f>SUM(R409:R449)</f>
        <v>0</v>
      </c>
      <c r="S408" s="163"/>
      <c r="T408" s="165">
        <f>SUM(T409:T449)</f>
        <v>0</v>
      </c>
      <c r="AR408" s="158" t="s">
        <v>76</v>
      </c>
      <c r="AT408" s="166" t="s">
        <v>68</v>
      </c>
      <c r="AU408" s="166" t="s">
        <v>74</v>
      </c>
      <c r="AY408" s="158" t="s">
        <v>110</v>
      </c>
      <c r="BK408" s="167">
        <f>SUM(BK409:BK449)</f>
        <v>0</v>
      </c>
    </row>
    <row r="409" spans="2:65" s="1" customFormat="1" ht="16.5" customHeight="1">
      <c r="B409" s="170"/>
      <c r="C409" s="171" t="s">
        <v>417</v>
      </c>
      <c r="D409" s="171" t="s">
        <v>111</v>
      </c>
      <c r="E409" s="172" t="s">
        <v>603</v>
      </c>
      <c r="F409" s="173" t="s">
        <v>604</v>
      </c>
      <c r="G409" s="174" t="s">
        <v>129</v>
      </c>
      <c r="H409" s="175">
        <v>2</v>
      </c>
      <c r="I409" s="176"/>
      <c r="J409" s="177">
        <f>ROUND(I409*H409,2)</f>
        <v>0</v>
      </c>
      <c r="K409" s="173" t="s">
        <v>155</v>
      </c>
      <c r="L409" s="37"/>
      <c r="M409" s="178" t="s">
        <v>5</v>
      </c>
      <c r="N409" s="179" t="s">
        <v>41</v>
      </c>
      <c r="O409" s="38"/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AR409" s="20" t="s">
        <v>116</v>
      </c>
      <c r="AT409" s="20" t="s">
        <v>111</v>
      </c>
      <c r="AU409" s="20" t="s">
        <v>76</v>
      </c>
      <c r="AY409" s="20" t="s">
        <v>110</v>
      </c>
      <c r="BE409" s="182">
        <f>IF(N409="základní",J409,0)</f>
        <v>0</v>
      </c>
      <c r="BF409" s="182">
        <f>IF(N409="snížená",J409,0)</f>
        <v>0</v>
      </c>
      <c r="BG409" s="182">
        <f>IF(N409="zákl. přenesená",J409,0)</f>
        <v>0</v>
      </c>
      <c r="BH409" s="182">
        <f>IF(N409="sníž. přenesená",J409,0)</f>
        <v>0</v>
      </c>
      <c r="BI409" s="182">
        <f>IF(N409="nulová",J409,0)</f>
        <v>0</v>
      </c>
      <c r="BJ409" s="20" t="s">
        <v>74</v>
      </c>
      <c r="BK409" s="182">
        <f>ROUND(I409*H409,2)</f>
        <v>0</v>
      </c>
      <c r="BL409" s="20" t="s">
        <v>116</v>
      </c>
      <c r="BM409" s="20" t="s">
        <v>773</v>
      </c>
    </row>
    <row r="410" spans="2:65" s="1" customFormat="1" ht="76.5" customHeight="1">
      <c r="B410" s="170"/>
      <c r="C410" s="183" t="s">
        <v>401</v>
      </c>
      <c r="D410" s="183" t="s">
        <v>117</v>
      </c>
      <c r="E410" s="184" t="s">
        <v>774</v>
      </c>
      <c r="F410" s="185" t="s">
        <v>690</v>
      </c>
      <c r="G410" s="186" t="s">
        <v>129</v>
      </c>
      <c r="H410" s="187">
        <v>2</v>
      </c>
      <c r="I410" s="188"/>
      <c r="J410" s="189">
        <f>ROUND(I410*H410,2)</f>
        <v>0</v>
      </c>
      <c r="K410" s="185" t="s">
        <v>155</v>
      </c>
      <c r="L410" s="190"/>
      <c r="M410" s="191" t="s">
        <v>5</v>
      </c>
      <c r="N410" s="192" t="s">
        <v>41</v>
      </c>
      <c r="O410" s="38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AR410" s="20" t="s">
        <v>118</v>
      </c>
      <c r="AT410" s="20" t="s">
        <v>117</v>
      </c>
      <c r="AU410" s="20" t="s">
        <v>76</v>
      </c>
      <c r="AY410" s="20" t="s">
        <v>110</v>
      </c>
      <c r="BE410" s="182">
        <f>IF(N410="základní",J410,0)</f>
        <v>0</v>
      </c>
      <c r="BF410" s="182">
        <f>IF(N410="snížená",J410,0)</f>
        <v>0</v>
      </c>
      <c r="BG410" s="182">
        <f>IF(N410="zákl. přenesená",J410,0)</f>
        <v>0</v>
      </c>
      <c r="BH410" s="182">
        <f>IF(N410="sníž. přenesená",J410,0)</f>
        <v>0</v>
      </c>
      <c r="BI410" s="182">
        <f>IF(N410="nulová",J410,0)</f>
        <v>0</v>
      </c>
      <c r="BJ410" s="20" t="s">
        <v>74</v>
      </c>
      <c r="BK410" s="182">
        <f>ROUND(I410*H410,2)</f>
        <v>0</v>
      </c>
      <c r="BL410" s="20" t="s">
        <v>116</v>
      </c>
      <c r="BM410" s="20" t="s">
        <v>409</v>
      </c>
    </row>
    <row r="411" spans="2:65" s="1" customFormat="1" ht="27">
      <c r="B411" s="37"/>
      <c r="D411" s="193" t="s">
        <v>125</v>
      </c>
      <c r="F411" s="194" t="s">
        <v>126</v>
      </c>
      <c r="I411" s="145"/>
      <c r="L411" s="37"/>
      <c r="M411" s="195"/>
      <c r="N411" s="38"/>
      <c r="O411" s="38"/>
      <c r="P411" s="38"/>
      <c r="Q411" s="38"/>
      <c r="R411" s="38"/>
      <c r="S411" s="38"/>
      <c r="T411" s="66"/>
      <c r="AT411" s="20" t="s">
        <v>125</v>
      </c>
      <c r="AU411" s="20" t="s">
        <v>76</v>
      </c>
    </row>
    <row r="412" spans="2:65" s="1" customFormat="1" ht="16.5" customHeight="1">
      <c r="B412" s="170"/>
      <c r="C412" s="171" t="s">
        <v>420</v>
      </c>
      <c r="D412" s="171" t="s">
        <v>111</v>
      </c>
      <c r="E412" s="172" t="s">
        <v>691</v>
      </c>
      <c r="F412" s="173" t="s">
        <v>692</v>
      </c>
      <c r="G412" s="174" t="s">
        <v>129</v>
      </c>
      <c r="H412" s="175">
        <v>2</v>
      </c>
      <c r="I412" s="176"/>
      <c r="J412" s="177">
        <f>ROUND(I412*H412,2)</f>
        <v>0</v>
      </c>
      <c r="K412" s="173" t="s">
        <v>155</v>
      </c>
      <c r="L412" s="37"/>
      <c r="M412" s="178" t="s">
        <v>5</v>
      </c>
      <c r="N412" s="179" t="s">
        <v>41</v>
      </c>
      <c r="O412" s="38"/>
      <c r="P412" s="180">
        <f>O412*H412</f>
        <v>0</v>
      </c>
      <c r="Q412" s="180">
        <v>0</v>
      </c>
      <c r="R412" s="180">
        <f>Q412*H412</f>
        <v>0</v>
      </c>
      <c r="S412" s="180">
        <v>0</v>
      </c>
      <c r="T412" s="181">
        <f>S412*H412</f>
        <v>0</v>
      </c>
      <c r="AR412" s="20" t="s">
        <v>116</v>
      </c>
      <c r="AT412" s="20" t="s">
        <v>111</v>
      </c>
      <c r="AU412" s="20" t="s">
        <v>76</v>
      </c>
      <c r="AY412" s="20" t="s">
        <v>110</v>
      </c>
      <c r="BE412" s="182">
        <f>IF(N412="základní",J412,0)</f>
        <v>0</v>
      </c>
      <c r="BF412" s="182">
        <f>IF(N412="snížená",J412,0)</f>
        <v>0</v>
      </c>
      <c r="BG412" s="182">
        <f>IF(N412="zákl. přenesená",J412,0)</f>
        <v>0</v>
      </c>
      <c r="BH412" s="182">
        <f>IF(N412="sníž. přenesená",J412,0)</f>
        <v>0</v>
      </c>
      <c r="BI412" s="182">
        <f>IF(N412="nulová",J412,0)</f>
        <v>0</v>
      </c>
      <c r="BJ412" s="20" t="s">
        <v>74</v>
      </c>
      <c r="BK412" s="182">
        <f>ROUND(I412*H412,2)</f>
        <v>0</v>
      </c>
      <c r="BL412" s="20" t="s">
        <v>116</v>
      </c>
      <c r="BM412" s="20" t="s">
        <v>775</v>
      </c>
    </row>
    <row r="413" spans="2:65" s="1" customFormat="1" ht="25.5" customHeight="1">
      <c r="B413" s="170"/>
      <c r="C413" s="183" t="s">
        <v>403</v>
      </c>
      <c r="D413" s="183" t="s">
        <v>117</v>
      </c>
      <c r="E413" s="184" t="s">
        <v>694</v>
      </c>
      <c r="F413" s="185" t="s">
        <v>695</v>
      </c>
      <c r="G413" s="186" t="s">
        <v>129</v>
      </c>
      <c r="H413" s="187">
        <v>2</v>
      </c>
      <c r="I413" s="188"/>
      <c r="J413" s="189">
        <f>ROUND(I413*H413,2)</f>
        <v>0</v>
      </c>
      <c r="K413" s="185" t="s">
        <v>155</v>
      </c>
      <c r="L413" s="190"/>
      <c r="M413" s="191" t="s">
        <v>5</v>
      </c>
      <c r="N413" s="192" t="s">
        <v>41</v>
      </c>
      <c r="O413" s="38"/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AR413" s="20" t="s">
        <v>118</v>
      </c>
      <c r="AT413" s="20" t="s">
        <v>117</v>
      </c>
      <c r="AU413" s="20" t="s">
        <v>76</v>
      </c>
      <c r="AY413" s="20" t="s">
        <v>110</v>
      </c>
      <c r="BE413" s="182">
        <f>IF(N413="základní",J413,0)</f>
        <v>0</v>
      </c>
      <c r="BF413" s="182">
        <f>IF(N413="snížená",J413,0)</f>
        <v>0</v>
      </c>
      <c r="BG413" s="182">
        <f>IF(N413="zákl. přenesená",J413,0)</f>
        <v>0</v>
      </c>
      <c r="BH413" s="182">
        <f>IF(N413="sníž. přenesená",J413,0)</f>
        <v>0</v>
      </c>
      <c r="BI413" s="182">
        <f>IF(N413="nulová",J413,0)</f>
        <v>0</v>
      </c>
      <c r="BJ413" s="20" t="s">
        <v>74</v>
      </c>
      <c r="BK413" s="182">
        <f>ROUND(I413*H413,2)</f>
        <v>0</v>
      </c>
      <c r="BL413" s="20" t="s">
        <v>116</v>
      </c>
      <c r="BM413" s="20" t="s">
        <v>411</v>
      </c>
    </row>
    <row r="414" spans="2:65" s="1" customFormat="1" ht="27">
      <c r="B414" s="37"/>
      <c r="D414" s="193" t="s">
        <v>125</v>
      </c>
      <c r="F414" s="194" t="s">
        <v>126</v>
      </c>
      <c r="I414" s="145"/>
      <c r="L414" s="37"/>
      <c r="M414" s="195"/>
      <c r="N414" s="38"/>
      <c r="O414" s="38"/>
      <c r="P414" s="38"/>
      <c r="Q414" s="38"/>
      <c r="R414" s="38"/>
      <c r="S414" s="38"/>
      <c r="T414" s="66"/>
      <c r="AT414" s="20" t="s">
        <v>125</v>
      </c>
      <c r="AU414" s="20" t="s">
        <v>76</v>
      </c>
    </row>
    <row r="415" spans="2:65" s="1" customFormat="1" ht="140.25" customHeight="1">
      <c r="B415" s="170"/>
      <c r="C415" s="183" t="s">
        <v>422</v>
      </c>
      <c r="D415" s="183" t="s">
        <v>117</v>
      </c>
      <c r="E415" s="184" t="s">
        <v>776</v>
      </c>
      <c r="F415" s="185" t="s">
        <v>777</v>
      </c>
      <c r="G415" s="186" t="s">
        <v>129</v>
      </c>
      <c r="H415" s="187">
        <v>2</v>
      </c>
      <c r="I415" s="188"/>
      <c r="J415" s="189">
        <f>ROUND(I415*H415,2)</f>
        <v>0</v>
      </c>
      <c r="K415" s="185" t="s">
        <v>155</v>
      </c>
      <c r="L415" s="190"/>
      <c r="M415" s="191" t="s">
        <v>5</v>
      </c>
      <c r="N415" s="192" t="s">
        <v>41</v>
      </c>
      <c r="O415" s="38"/>
      <c r="P415" s="180">
        <f>O415*H415</f>
        <v>0</v>
      </c>
      <c r="Q415" s="180">
        <v>0</v>
      </c>
      <c r="R415" s="180">
        <f>Q415*H415</f>
        <v>0</v>
      </c>
      <c r="S415" s="180">
        <v>0</v>
      </c>
      <c r="T415" s="181">
        <f>S415*H415</f>
        <v>0</v>
      </c>
      <c r="AR415" s="20" t="s">
        <v>118</v>
      </c>
      <c r="AT415" s="20" t="s">
        <v>117</v>
      </c>
      <c r="AU415" s="20" t="s">
        <v>76</v>
      </c>
      <c r="AY415" s="20" t="s">
        <v>110</v>
      </c>
      <c r="BE415" s="182">
        <f>IF(N415="základní",J415,0)</f>
        <v>0</v>
      </c>
      <c r="BF415" s="182">
        <f>IF(N415="snížená",J415,0)</f>
        <v>0</v>
      </c>
      <c r="BG415" s="182">
        <f>IF(N415="zákl. přenesená",J415,0)</f>
        <v>0</v>
      </c>
      <c r="BH415" s="182">
        <f>IF(N415="sníž. přenesená",J415,0)</f>
        <v>0</v>
      </c>
      <c r="BI415" s="182">
        <f>IF(N415="nulová",J415,0)</f>
        <v>0</v>
      </c>
      <c r="BJ415" s="20" t="s">
        <v>74</v>
      </c>
      <c r="BK415" s="182">
        <f>ROUND(I415*H415,2)</f>
        <v>0</v>
      </c>
      <c r="BL415" s="20" t="s">
        <v>116</v>
      </c>
      <c r="BM415" s="20" t="s">
        <v>413</v>
      </c>
    </row>
    <row r="416" spans="2:65" s="1" customFormat="1" ht="27">
      <c r="B416" s="37"/>
      <c r="D416" s="193" t="s">
        <v>125</v>
      </c>
      <c r="F416" s="194" t="s">
        <v>126</v>
      </c>
      <c r="I416" s="145"/>
      <c r="L416" s="37"/>
      <c r="M416" s="195"/>
      <c r="N416" s="38"/>
      <c r="O416" s="38"/>
      <c r="P416" s="38"/>
      <c r="Q416" s="38"/>
      <c r="R416" s="38"/>
      <c r="S416" s="38"/>
      <c r="T416" s="66"/>
      <c r="AT416" s="20" t="s">
        <v>125</v>
      </c>
      <c r="AU416" s="20" t="s">
        <v>76</v>
      </c>
    </row>
    <row r="417" spans="2:65" s="1" customFormat="1" ht="25.5" customHeight="1">
      <c r="B417" s="170"/>
      <c r="C417" s="171" t="s">
        <v>423</v>
      </c>
      <c r="D417" s="171" t="s">
        <v>111</v>
      </c>
      <c r="E417" s="172" t="s">
        <v>518</v>
      </c>
      <c r="F417" s="173" t="s">
        <v>519</v>
      </c>
      <c r="G417" s="174" t="s">
        <v>129</v>
      </c>
      <c r="H417" s="175">
        <v>1</v>
      </c>
      <c r="I417" s="176"/>
      <c r="J417" s="177">
        <f>ROUND(I417*H417,2)</f>
        <v>0</v>
      </c>
      <c r="K417" s="173" t="s">
        <v>115</v>
      </c>
      <c r="L417" s="37"/>
      <c r="M417" s="178" t="s">
        <v>5</v>
      </c>
      <c r="N417" s="179" t="s">
        <v>41</v>
      </c>
      <c r="O417" s="38"/>
      <c r="P417" s="180">
        <f>O417*H417</f>
        <v>0</v>
      </c>
      <c r="Q417" s="180">
        <v>0</v>
      </c>
      <c r="R417" s="180">
        <f>Q417*H417</f>
        <v>0</v>
      </c>
      <c r="S417" s="180">
        <v>0</v>
      </c>
      <c r="T417" s="181">
        <f>S417*H417</f>
        <v>0</v>
      </c>
      <c r="AR417" s="20" t="s">
        <v>116</v>
      </c>
      <c r="AT417" s="20" t="s">
        <v>111</v>
      </c>
      <c r="AU417" s="20" t="s">
        <v>76</v>
      </c>
      <c r="AY417" s="20" t="s">
        <v>110</v>
      </c>
      <c r="BE417" s="182">
        <f>IF(N417="základní",J417,0)</f>
        <v>0</v>
      </c>
      <c r="BF417" s="182">
        <f>IF(N417="snížená",J417,0)</f>
        <v>0</v>
      </c>
      <c r="BG417" s="182">
        <f>IF(N417="zákl. přenesená",J417,0)</f>
        <v>0</v>
      </c>
      <c r="BH417" s="182">
        <f>IF(N417="sníž. přenesená",J417,0)</f>
        <v>0</v>
      </c>
      <c r="BI417" s="182">
        <f>IF(N417="nulová",J417,0)</f>
        <v>0</v>
      </c>
      <c r="BJ417" s="20" t="s">
        <v>74</v>
      </c>
      <c r="BK417" s="182">
        <f>ROUND(I417*H417,2)</f>
        <v>0</v>
      </c>
      <c r="BL417" s="20" t="s">
        <v>116</v>
      </c>
      <c r="BM417" s="20" t="s">
        <v>778</v>
      </c>
    </row>
    <row r="418" spans="2:65" s="1" customFormat="1" ht="102" customHeight="1">
      <c r="B418" s="170"/>
      <c r="C418" s="183" t="s">
        <v>425</v>
      </c>
      <c r="D418" s="183" t="s">
        <v>117</v>
      </c>
      <c r="E418" s="184" t="s">
        <v>779</v>
      </c>
      <c r="F418" s="185" t="s">
        <v>704</v>
      </c>
      <c r="G418" s="186" t="s">
        <v>129</v>
      </c>
      <c r="H418" s="187">
        <v>1</v>
      </c>
      <c r="I418" s="188"/>
      <c r="J418" s="189">
        <f>ROUND(I418*H418,2)</f>
        <v>0</v>
      </c>
      <c r="K418" s="185" t="s">
        <v>155</v>
      </c>
      <c r="L418" s="190"/>
      <c r="M418" s="191" t="s">
        <v>5</v>
      </c>
      <c r="N418" s="192" t="s">
        <v>41</v>
      </c>
      <c r="O418" s="38"/>
      <c r="P418" s="180">
        <f>O418*H418</f>
        <v>0</v>
      </c>
      <c r="Q418" s="180">
        <v>0</v>
      </c>
      <c r="R418" s="180">
        <f>Q418*H418</f>
        <v>0</v>
      </c>
      <c r="S418" s="180">
        <v>0</v>
      </c>
      <c r="T418" s="181">
        <f>S418*H418</f>
        <v>0</v>
      </c>
      <c r="AR418" s="20" t="s">
        <v>118</v>
      </c>
      <c r="AT418" s="20" t="s">
        <v>117</v>
      </c>
      <c r="AU418" s="20" t="s">
        <v>76</v>
      </c>
      <c r="AY418" s="20" t="s">
        <v>110</v>
      </c>
      <c r="BE418" s="182">
        <f>IF(N418="základní",J418,0)</f>
        <v>0</v>
      </c>
      <c r="BF418" s="182">
        <f>IF(N418="snížená",J418,0)</f>
        <v>0</v>
      </c>
      <c r="BG418" s="182">
        <f>IF(N418="zákl. přenesená",J418,0)</f>
        <v>0</v>
      </c>
      <c r="BH418" s="182">
        <f>IF(N418="sníž. přenesená",J418,0)</f>
        <v>0</v>
      </c>
      <c r="BI418" s="182">
        <f>IF(N418="nulová",J418,0)</f>
        <v>0</v>
      </c>
      <c r="BJ418" s="20" t="s">
        <v>74</v>
      </c>
      <c r="BK418" s="182">
        <f>ROUND(I418*H418,2)</f>
        <v>0</v>
      </c>
      <c r="BL418" s="20" t="s">
        <v>116</v>
      </c>
      <c r="BM418" s="20" t="s">
        <v>415</v>
      </c>
    </row>
    <row r="419" spans="2:65" s="1" customFormat="1" ht="27">
      <c r="B419" s="37"/>
      <c r="D419" s="193" t="s">
        <v>125</v>
      </c>
      <c r="F419" s="194" t="s">
        <v>126</v>
      </c>
      <c r="I419" s="145"/>
      <c r="L419" s="37"/>
      <c r="M419" s="195"/>
      <c r="N419" s="38"/>
      <c r="O419" s="38"/>
      <c r="P419" s="38"/>
      <c r="Q419" s="38"/>
      <c r="R419" s="38"/>
      <c r="S419" s="38"/>
      <c r="T419" s="66"/>
      <c r="AT419" s="20" t="s">
        <v>125</v>
      </c>
      <c r="AU419" s="20" t="s">
        <v>76</v>
      </c>
    </row>
    <row r="420" spans="2:65" s="1" customFormat="1" ht="16.5" customHeight="1">
      <c r="B420" s="170"/>
      <c r="C420" s="171" t="s">
        <v>426</v>
      </c>
      <c r="D420" s="171" t="s">
        <v>111</v>
      </c>
      <c r="E420" s="172" t="s">
        <v>523</v>
      </c>
      <c r="F420" s="173" t="s">
        <v>524</v>
      </c>
      <c r="G420" s="174" t="s">
        <v>129</v>
      </c>
      <c r="H420" s="175">
        <v>2</v>
      </c>
      <c r="I420" s="176"/>
      <c r="J420" s="177">
        <f>ROUND(I420*H420,2)</f>
        <v>0</v>
      </c>
      <c r="K420" s="173" t="s">
        <v>155</v>
      </c>
      <c r="L420" s="37"/>
      <c r="M420" s="178" t="s">
        <v>5</v>
      </c>
      <c r="N420" s="179" t="s">
        <v>41</v>
      </c>
      <c r="O420" s="38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20" t="s">
        <v>116</v>
      </c>
      <c r="AT420" s="20" t="s">
        <v>111</v>
      </c>
      <c r="AU420" s="20" t="s">
        <v>76</v>
      </c>
      <c r="AY420" s="20" t="s">
        <v>110</v>
      </c>
      <c r="BE420" s="182">
        <f>IF(N420="základní",J420,0)</f>
        <v>0</v>
      </c>
      <c r="BF420" s="182">
        <f>IF(N420="snížená",J420,0)</f>
        <v>0</v>
      </c>
      <c r="BG420" s="182">
        <f>IF(N420="zákl. přenesená",J420,0)</f>
        <v>0</v>
      </c>
      <c r="BH420" s="182">
        <f>IF(N420="sníž. přenesená",J420,0)</f>
        <v>0</v>
      </c>
      <c r="BI420" s="182">
        <f>IF(N420="nulová",J420,0)</f>
        <v>0</v>
      </c>
      <c r="BJ420" s="20" t="s">
        <v>74</v>
      </c>
      <c r="BK420" s="182">
        <f>ROUND(I420*H420,2)</f>
        <v>0</v>
      </c>
      <c r="BL420" s="20" t="s">
        <v>116</v>
      </c>
      <c r="BM420" s="20" t="s">
        <v>780</v>
      </c>
    </row>
    <row r="421" spans="2:65" s="1" customFormat="1" ht="38.25" customHeight="1">
      <c r="B421" s="170"/>
      <c r="C421" s="183" t="s">
        <v>428</v>
      </c>
      <c r="D421" s="183" t="s">
        <v>117</v>
      </c>
      <c r="E421" s="184" t="s">
        <v>526</v>
      </c>
      <c r="F421" s="185" t="s">
        <v>477</v>
      </c>
      <c r="G421" s="186" t="s">
        <v>129</v>
      </c>
      <c r="H421" s="187">
        <v>1</v>
      </c>
      <c r="I421" s="188"/>
      <c r="J421" s="189">
        <f>ROUND(I421*H421,2)</f>
        <v>0</v>
      </c>
      <c r="K421" s="185" t="s">
        <v>155</v>
      </c>
      <c r="L421" s="190"/>
      <c r="M421" s="191" t="s">
        <v>5</v>
      </c>
      <c r="N421" s="192" t="s">
        <v>41</v>
      </c>
      <c r="O421" s="38"/>
      <c r="P421" s="180">
        <f>O421*H421</f>
        <v>0</v>
      </c>
      <c r="Q421" s="180">
        <v>0</v>
      </c>
      <c r="R421" s="180">
        <f>Q421*H421</f>
        <v>0</v>
      </c>
      <c r="S421" s="180">
        <v>0</v>
      </c>
      <c r="T421" s="181">
        <f>S421*H421</f>
        <v>0</v>
      </c>
      <c r="AR421" s="20" t="s">
        <v>118</v>
      </c>
      <c r="AT421" s="20" t="s">
        <v>117</v>
      </c>
      <c r="AU421" s="20" t="s">
        <v>76</v>
      </c>
      <c r="AY421" s="20" t="s">
        <v>110</v>
      </c>
      <c r="BE421" s="182">
        <f>IF(N421="základní",J421,0)</f>
        <v>0</v>
      </c>
      <c r="BF421" s="182">
        <f>IF(N421="snížená",J421,0)</f>
        <v>0</v>
      </c>
      <c r="BG421" s="182">
        <f>IF(N421="zákl. přenesená",J421,0)</f>
        <v>0</v>
      </c>
      <c r="BH421" s="182">
        <f>IF(N421="sníž. přenesená",J421,0)</f>
        <v>0</v>
      </c>
      <c r="BI421" s="182">
        <f>IF(N421="nulová",J421,0)</f>
        <v>0</v>
      </c>
      <c r="BJ421" s="20" t="s">
        <v>74</v>
      </c>
      <c r="BK421" s="182">
        <f>ROUND(I421*H421,2)</f>
        <v>0</v>
      </c>
      <c r="BL421" s="20" t="s">
        <v>116</v>
      </c>
      <c r="BM421" s="20" t="s">
        <v>440</v>
      </c>
    </row>
    <row r="422" spans="2:65" s="1" customFormat="1" ht="27">
      <c r="B422" s="37"/>
      <c r="D422" s="193" t="s">
        <v>125</v>
      </c>
      <c r="F422" s="194" t="s">
        <v>126</v>
      </c>
      <c r="I422" s="145"/>
      <c r="L422" s="37"/>
      <c r="M422" s="195"/>
      <c r="N422" s="38"/>
      <c r="O422" s="38"/>
      <c r="P422" s="38"/>
      <c r="Q422" s="38"/>
      <c r="R422" s="38"/>
      <c r="S422" s="38"/>
      <c r="T422" s="66"/>
      <c r="AT422" s="20" t="s">
        <v>125</v>
      </c>
      <c r="AU422" s="20" t="s">
        <v>76</v>
      </c>
    </row>
    <row r="423" spans="2:65" s="1" customFormat="1" ht="38.25" customHeight="1">
      <c r="B423" s="170"/>
      <c r="C423" s="183" t="s">
        <v>407</v>
      </c>
      <c r="D423" s="183" t="s">
        <v>117</v>
      </c>
      <c r="E423" s="184" t="s">
        <v>527</v>
      </c>
      <c r="F423" s="185" t="s">
        <v>478</v>
      </c>
      <c r="G423" s="186" t="s">
        <v>129</v>
      </c>
      <c r="H423" s="187">
        <v>1</v>
      </c>
      <c r="I423" s="188"/>
      <c r="J423" s="189">
        <f>ROUND(I423*H423,2)</f>
        <v>0</v>
      </c>
      <c r="K423" s="185" t="s">
        <v>155</v>
      </c>
      <c r="L423" s="190"/>
      <c r="M423" s="191" t="s">
        <v>5</v>
      </c>
      <c r="N423" s="192" t="s">
        <v>41</v>
      </c>
      <c r="O423" s="38"/>
      <c r="P423" s="180">
        <f>O423*H423</f>
        <v>0</v>
      </c>
      <c r="Q423" s="180">
        <v>0</v>
      </c>
      <c r="R423" s="180">
        <f>Q423*H423</f>
        <v>0</v>
      </c>
      <c r="S423" s="180">
        <v>0</v>
      </c>
      <c r="T423" s="181">
        <f>S423*H423</f>
        <v>0</v>
      </c>
      <c r="AR423" s="20" t="s">
        <v>118</v>
      </c>
      <c r="AT423" s="20" t="s">
        <v>117</v>
      </c>
      <c r="AU423" s="20" t="s">
        <v>76</v>
      </c>
      <c r="AY423" s="20" t="s">
        <v>110</v>
      </c>
      <c r="BE423" s="182">
        <f>IF(N423="základní",J423,0)</f>
        <v>0</v>
      </c>
      <c r="BF423" s="182">
        <f>IF(N423="snížená",J423,0)</f>
        <v>0</v>
      </c>
      <c r="BG423" s="182">
        <f>IF(N423="zákl. přenesená",J423,0)</f>
        <v>0</v>
      </c>
      <c r="BH423" s="182">
        <f>IF(N423="sníž. přenesená",J423,0)</f>
        <v>0</v>
      </c>
      <c r="BI423" s="182">
        <f>IF(N423="nulová",J423,0)</f>
        <v>0</v>
      </c>
      <c r="BJ423" s="20" t="s">
        <v>74</v>
      </c>
      <c r="BK423" s="182">
        <f>ROUND(I423*H423,2)</f>
        <v>0</v>
      </c>
      <c r="BL423" s="20" t="s">
        <v>116</v>
      </c>
      <c r="BM423" s="20" t="s">
        <v>418</v>
      </c>
    </row>
    <row r="424" spans="2:65" s="1" customFormat="1" ht="27">
      <c r="B424" s="37"/>
      <c r="D424" s="193" t="s">
        <v>125</v>
      </c>
      <c r="F424" s="194" t="s">
        <v>126</v>
      </c>
      <c r="I424" s="145"/>
      <c r="L424" s="37"/>
      <c r="M424" s="195"/>
      <c r="N424" s="38"/>
      <c r="O424" s="38"/>
      <c r="P424" s="38"/>
      <c r="Q424" s="38"/>
      <c r="R424" s="38"/>
      <c r="S424" s="38"/>
      <c r="T424" s="66"/>
      <c r="AT424" s="20" t="s">
        <v>125</v>
      </c>
      <c r="AU424" s="20" t="s">
        <v>76</v>
      </c>
    </row>
    <row r="425" spans="2:65" s="1" customFormat="1" ht="16.5" customHeight="1">
      <c r="B425" s="170"/>
      <c r="C425" s="171" t="s">
        <v>430</v>
      </c>
      <c r="D425" s="171" t="s">
        <v>111</v>
      </c>
      <c r="E425" s="172" t="s">
        <v>706</v>
      </c>
      <c r="F425" s="173" t="s">
        <v>707</v>
      </c>
      <c r="G425" s="174" t="s">
        <v>129</v>
      </c>
      <c r="H425" s="175">
        <v>2</v>
      </c>
      <c r="I425" s="176"/>
      <c r="J425" s="177">
        <f>ROUND(I425*H425,2)</f>
        <v>0</v>
      </c>
      <c r="K425" s="173" t="s">
        <v>155</v>
      </c>
      <c r="L425" s="37"/>
      <c r="M425" s="178" t="s">
        <v>5</v>
      </c>
      <c r="N425" s="179" t="s">
        <v>41</v>
      </c>
      <c r="O425" s="38"/>
      <c r="P425" s="180">
        <f>O425*H425</f>
        <v>0</v>
      </c>
      <c r="Q425" s="180">
        <v>0</v>
      </c>
      <c r="R425" s="180">
        <f>Q425*H425</f>
        <v>0</v>
      </c>
      <c r="S425" s="180">
        <v>0</v>
      </c>
      <c r="T425" s="181">
        <f>S425*H425</f>
        <v>0</v>
      </c>
      <c r="AR425" s="20" t="s">
        <v>116</v>
      </c>
      <c r="AT425" s="20" t="s">
        <v>111</v>
      </c>
      <c r="AU425" s="20" t="s">
        <v>76</v>
      </c>
      <c r="AY425" s="20" t="s">
        <v>110</v>
      </c>
      <c r="BE425" s="182">
        <f>IF(N425="základní",J425,0)</f>
        <v>0</v>
      </c>
      <c r="BF425" s="182">
        <f>IF(N425="snížená",J425,0)</f>
        <v>0</v>
      </c>
      <c r="BG425" s="182">
        <f>IF(N425="zákl. přenesená",J425,0)</f>
        <v>0</v>
      </c>
      <c r="BH425" s="182">
        <f>IF(N425="sníž. přenesená",J425,0)</f>
        <v>0</v>
      </c>
      <c r="BI425" s="182">
        <f>IF(N425="nulová",J425,0)</f>
        <v>0</v>
      </c>
      <c r="BJ425" s="20" t="s">
        <v>74</v>
      </c>
      <c r="BK425" s="182">
        <f>ROUND(I425*H425,2)</f>
        <v>0</v>
      </c>
      <c r="BL425" s="20" t="s">
        <v>116</v>
      </c>
      <c r="BM425" s="20" t="s">
        <v>781</v>
      </c>
    </row>
    <row r="426" spans="2:65" s="1" customFormat="1" ht="25.5" customHeight="1">
      <c r="B426" s="170"/>
      <c r="C426" s="171" t="s">
        <v>409</v>
      </c>
      <c r="D426" s="171" t="s">
        <v>111</v>
      </c>
      <c r="E426" s="172" t="s">
        <v>709</v>
      </c>
      <c r="F426" s="173" t="s">
        <v>710</v>
      </c>
      <c r="G426" s="174" t="s">
        <v>129</v>
      </c>
      <c r="H426" s="175">
        <v>2</v>
      </c>
      <c r="I426" s="176"/>
      <c r="J426" s="177">
        <f>ROUND(I426*H426,2)</f>
        <v>0</v>
      </c>
      <c r="K426" s="173" t="s">
        <v>115</v>
      </c>
      <c r="L426" s="37"/>
      <c r="M426" s="178" t="s">
        <v>5</v>
      </c>
      <c r="N426" s="179" t="s">
        <v>41</v>
      </c>
      <c r="O426" s="38"/>
      <c r="P426" s="180">
        <f>O426*H426</f>
        <v>0</v>
      </c>
      <c r="Q426" s="180">
        <v>0</v>
      </c>
      <c r="R426" s="180">
        <f>Q426*H426</f>
        <v>0</v>
      </c>
      <c r="S426" s="180">
        <v>0</v>
      </c>
      <c r="T426" s="181">
        <f>S426*H426</f>
        <v>0</v>
      </c>
      <c r="AR426" s="20" t="s">
        <v>116</v>
      </c>
      <c r="AT426" s="20" t="s">
        <v>111</v>
      </c>
      <c r="AU426" s="20" t="s">
        <v>76</v>
      </c>
      <c r="AY426" s="20" t="s">
        <v>110</v>
      </c>
      <c r="BE426" s="182">
        <f>IF(N426="základní",J426,0)</f>
        <v>0</v>
      </c>
      <c r="BF426" s="182">
        <f>IF(N426="snížená",J426,0)</f>
        <v>0</v>
      </c>
      <c r="BG426" s="182">
        <f>IF(N426="zákl. přenesená",J426,0)</f>
        <v>0</v>
      </c>
      <c r="BH426" s="182">
        <f>IF(N426="sníž. přenesená",J426,0)</f>
        <v>0</v>
      </c>
      <c r="BI426" s="182">
        <f>IF(N426="nulová",J426,0)</f>
        <v>0</v>
      </c>
      <c r="BJ426" s="20" t="s">
        <v>74</v>
      </c>
      <c r="BK426" s="182">
        <f>ROUND(I426*H426,2)</f>
        <v>0</v>
      </c>
      <c r="BL426" s="20" t="s">
        <v>116</v>
      </c>
      <c r="BM426" s="20" t="s">
        <v>782</v>
      </c>
    </row>
    <row r="427" spans="2:65" s="1" customFormat="1" ht="16.5" customHeight="1">
      <c r="B427" s="170"/>
      <c r="C427" s="183" t="s">
        <v>432</v>
      </c>
      <c r="D427" s="183" t="s">
        <v>117</v>
      </c>
      <c r="E427" s="184" t="s">
        <v>712</v>
      </c>
      <c r="F427" s="185" t="s">
        <v>469</v>
      </c>
      <c r="G427" s="186" t="s">
        <v>129</v>
      </c>
      <c r="H427" s="187">
        <v>2</v>
      </c>
      <c r="I427" s="188"/>
      <c r="J427" s="189">
        <f>ROUND(I427*H427,2)</f>
        <v>0</v>
      </c>
      <c r="K427" s="185" t="s">
        <v>155</v>
      </c>
      <c r="L427" s="190"/>
      <c r="M427" s="191" t="s">
        <v>5</v>
      </c>
      <c r="N427" s="192" t="s">
        <v>41</v>
      </c>
      <c r="O427" s="38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AR427" s="20" t="s">
        <v>118</v>
      </c>
      <c r="AT427" s="20" t="s">
        <v>117</v>
      </c>
      <c r="AU427" s="20" t="s">
        <v>76</v>
      </c>
      <c r="AY427" s="20" t="s">
        <v>110</v>
      </c>
      <c r="BE427" s="182">
        <f>IF(N427="základní",J427,0)</f>
        <v>0</v>
      </c>
      <c r="BF427" s="182">
        <f>IF(N427="snížená",J427,0)</f>
        <v>0</v>
      </c>
      <c r="BG427" s="182">
        <f>IF(N427="zákl. přenesená",J427,0)</f>
        <v>0</v>
      </c>
      <c r="BH427" s="182">
        <f>IF(N427="sníž. přenesená",J427,0)</f>
        <v>0</v>
      </c>
      <c r="BI427" s="182">
        <f>IF(N427="nulová",J427,0)</f>
        <v>0</v>
      </c>
      <c r="BJ427" s="20" t="s">
        <v>74</v>
      </c>
      <c r="BK427" s="182">
        <f>ROUND(I427*H427,2)</f>
        <v>0</v>
      </c>
      <c r="BL427" s="20" t="s">
        <v>116</v>
      </c>
      <c r="BM427" s="20" t="s">
        <v>419</v>
      </c>
    </row>
    <row r="428" spans="2:65" s="1" customFormat="1" ht="27">
      <c r="B428" s="37"/>
      <c r="D428" s="193" t="s">
        <v>125</v>
      </c>
      <c r="F428" s="194" t="s">
        <v>126</v>
      </c>
      <c r="I428" s="145"/>
      <c r="L428" s="37"/>
      <c r="M428" s="195"/>
      <c r="N428" s="38"/>
      <c r="O428" s="38"/>
      <c r="P428" s="38"/>
      <c r="Q428" s="38"/>
      <c r="R428" s="38"/>
      <c r="S428" s="38"/>
      <c r="T428" s="66"/>
      <c r="AT428" s="20" t="s">
        <v>125</v>
      </c>
      <c r="AU428" s="20" t="s">
        <v>76</v>
      </c>
    </row>
    <row r="429" spans="2:65" s="1" customFormat="1" ht="16.5" customHeight="1">
      <c r="B429" s="170"/>
      <c r="C429" s="183" t="s">
        <v>411</v>
      </c>
      <c r="D429" s="183" t="s">
        <v>117</v>
      </c>
      <c r="E429" s="184" t="s">
        <v>713</v>
      </c>
      <c r="F429" s="185" t="s">
        <v>470</v>
      </c>
      <c r="G429" s="186" t="s">
        <v>129</v>
      </c>
      <c r="H429" s="187">
        <v>2</v>
      </c>
      <c r="I429" s="188"/>
      <c r="J429" s="189">
        <f>ROUND(I429*H429,2)</f>
        <v>0</v>
      </c>
      <c r="K429" s="185" t="s">
        <v>155</v>
      </c>
      <c r="L429" s="190"/>
      <c r="M429" s="191" t="s">
        <v>5</v>
      </c>
      <c r="N429" s="192" t="s">
        <v>41</v>
      </c>
      <c r="O429" s="38"/>
      <c r="P429" s="180">
        <f>O429*H429</f>
        <v>0</v>
      </c>
      <c r="Q429" s="180">
        <v>0</v>
      </c>
      <c r="R429" s="180">
        <f>Q429*H429</f>
        <v>0</v>
      </c>
      <c r="S429" s="180">
        <v>0</v>
      </c>
      <c r="T429" s="181">
        <f>S429*H429</f>
        <v>0</v>
      </c>
      <c r="AR429" s="20" t="s">
        <v>118</v>
      </c>
      <c r="AT429" s="20" t="s">
        <v>117</v>
      </c>
      <c r="AU429" s="20" t="s">
        <v>76</v>
      </c>
      <c r="AY429" s="20" t="s">
        <v>110</v>
      </c>
      <c r="BE429" s="182">
        <f>IF(N429="základní",J429,0)</f>
        <v>0</v>
      </c>
      <c r="BF429" s="182">
        <f>IF(N429="snížená",J429,0)</f>
        <v>0</v>
      </c>
      <c r="BG429" s="182">
        <f>IF(N429="zákl. přenesená",J429,0)</f>
        <v>0</v>
      </c>
      <c r="BH429" s="182">
        <f>IF(N429="sníž. přenesená",J429,0)</f>
        <v>0</v>
      </c>
      <c r="BI429" s="182">
        <f>IF(N429="nulová",J429,0)</f>
        <v>0</v>
      </c>
      <c r="BJ429" s="20" t="s">
        <v>74</v>
      </c>
      <c r="BK429" s="182">
        <f>ROUND(I429*H429,2)</f>
        <v>0</v>
      </c>
      <c r="BL429" s="20" t="s">
        <v>116</v>
      </c>
      <c r="BM429" s="20" t="s">
        <v>424</v>
      </c>
    </row>
    <row r="430" spans="2:65" s="1" customFormat="1" ht="27">
      <c r="B430" s="37"/>
      <c r="D430" s="193" t="s">
        <v>125</v>
      </c>
      <c r="F430" s="194" t="s">
        <v>126</v>
      </c>
      <c r="I430" s="145"/>
      <c r="L430" s="37"/>
      <c r="M430" s="195"/>
      <c r="N430" s="38"/>
      <c r="O430" s="38"/>
      <c r="P430" s="38"/>
      <c r="Q430" s="38"/>
      <c r="R430" s="38"/>
      <c r="S430" s="38"/>
      <c r="T430" s="66"/>
      <c r="AT430" s="20" t="s">
        <v>125</v>
      </c>
      <c r="AU430" s="20" t="s">
        <v>76</v>
      </c>
    </row>
    <row r="431" spans="2:65" s="1" customFormat="1" ht="16.5" customHeight="1">
      <c r="B431" s="170"/>
      <c r="C431" s="171" t="s">
        <v>436</v>
      </c>
      <c r="D431" s="171" t="s">
        <v>111</v>
      </c>
      <c r="E431" s="172" t="s">
        <v>783</v>
      </c>
      <c r="F431" s="173" t="s">
        <v>784</v>
      </c>
      <c r="G431" s="174" t="s">
        <v>129</v>
      </c>
      <c r="H431" s="175">
        <v>2</v>
      </c>
      <c r="I431" s="176"/>
      <c r="J431" s="177">
        <f>ROUND(I431*H431,2)</f>
        <v>0</v>
      </c>
      <c r="K431" s="173" t="s">
        <v>155</v>
      </c>
      <c r="L431" s="37"/>
      <c r="M431" s="178" t="s">
        <v>5</v>
      </c>
      <c r="N431" s="179" t="s">
        <v>41</v>
      </c>
      <c r="O431" s="38"/>
      <c r="P431" s="180">
        <f>O431*H431</f>
        <v>0</v>
      </c>
      <c r="Q431" s="180">
        <v>0</v>
      </c>
      <c r="R431" s="180">
        <f>Q431*H431</f>
        <v>0</v>
      </c>
      <c r="S431" s="180">
        <v>0</v>
      </c>
      <c r="T431" s="181">
        <f>S431*H431</f>
        <v>0</v>
      </c>
      <c r="AR431" s="20" t="s">
        <v>116</v>
      </c>
      <c r="AT431" s="20" t="s">
        <v>111</v>
      </c>
      <c r="AU431" s="20" t="s">
        <v>76</v>
      </c>
      <c r="AY431" s="20" t="s">
        <v>110</v>
      </c>
      <c r="BE431" s="182">
        <f>IF(N431="základní",J431,0)</f>
        <v>0</v>
      </c>
      <c r="BF431" s="182">
        <f>IF(N431="snížená",J431,0)</f>
        <v>0</v>
      </c>
      <c r="BG431" s="182">
        <f>IF(N431="zákl. přenesená",J431,0)</f>
        <v>0</v>
      </c>
      <c r="BH431" s="182">
        <f>IF(N431="sníž. přenesená",J431,0)</f>
        <v>0</v>
      </c>
      <c r="BI431" s="182">
        <f>IF(N431="nulová",J431,0)</f>
        <v>0</v>
      </c>
      <c r="BJ431" s="20" t="s">
        <v>74</v>
      </c>
      <c r="BK431" s="182">
        <f>ROUND(I431*H431,2)</f>
        <v>0</v>
      </c>
      <c r="BL431" s="20" t="s">
        <v>116</v>
      </c>
      <c r="BM431" s="20" t="s">
        <v>785</v>
      </c>
    </row>
    <row r="432" spans="2:65" s="1" customFormat="1" ht="38.25" customHeight="1">
      <c r="B432" s="170"/>
      <c r="C432" s="183" t="s">
        <v>413</v>
      </c>
      <c r="D432" s="183" t="s">
        <v>117</v>
      </c>
      <c r="E432" s="184" t="s">
        <v>786</v>
      </c>
      <c r="F432" s="185" t="s">
        <v>787</v>
      </c>
      <c r="G432" s="186" t="s">
        <v>129</v>
      </c>
      <c r="H432" s="187">
        <v>2</v>
      </c>
      <c r="I432" s="188"/>
      <c r="J432" s="189">
        <f>ROUND(I432*H432,2)</f>
        <v>0</v>
      </c>
      <c r="K432" s="185" t="s">
        <v>155</v>
      </c>
      <c r="L432" s="190"/>
      <c r="M432" s="191" t="s">
        <v>5</v>
      </c>
      <c r="N432" s="192" t="s">
        <v>41</v>
      </c>
      <c r="O432" s="38"/>
      <c r="P432" s="180">
        <f>O432*H432</f>
        <v>0</v>
      </c>
      <c r="Q432" s="180">
        <v>0</v>
      </c>
      <c r="R432" s="180">
        <f>Q432*H432</f>
        <v>0</v>
      </c>
      <c r="S432" s="180">
        <v>0</v>
      </c>
      <c r="T432" s="181">
        <f>S432*H432</f>
        <v>0</v>
      </c>
      <c r="AR432" s="20" t="s">
        <v>118</v>
      </c>
      <c r="AT432" s="20" t="s">
        <v>117</v>
      </c>
      <c r="AU432" s="20" t="s">
        <v>76</v>
      </c>
      <c r="AY432" s="20" t="s">
        <v>110</v>
      </c>
      <c r="BE432" s="182">
        <f>IF(N432="základní",J432,0)</f>
        <v>0</v>
      </c>
      <c r="BF432" s="182">
        <f>IF(N432="snížená",J432,0)</f>
        <v>0</v>
      </c>
      <c r="BG432" s="182">
        <f>IF(N432="zákl. přenesená",J432,0)</f>
        <v>0</v>
      </c>
      <c r="BH432" s="182">
        <f>IF(N432="sníž. přenesená",J432,0)</f>
        <v>0</v>
      </c>
      <c r="BI432" s="182">
        <f>IF(N432="nulová",J432,0)</f>
        <v>0</v>
      </c>
      <c r="BJ432" s="20" t="s">
        <v>74</v>
      </c>
      <c r="BK432" s="182">
        <f>ROUND(I432*H432,2)</f>
        <v>0</v>
      </c>
      <c r="BL432" s="20" t="s">
        <v>116</v>
      </c>
      <c r="BM432" s="20" t="s">
        <v>421</v>
      </c>
    </row>
    <row r="433" spans="2:65" s="1" customFormat="1" ht="27">
      <c r="B433" s="37"/>
      <c r="D433" s="193" t="s">
        <v>125</v>
      </c>
      <c r="F433" s="194" t="s">
        <v>126</v>
      </c>
      <c r="I433" s="145"/>
      <c r="L433" s="37"/>
      <c r="M433" s="195"/>
      <c r="N433" s="38"/>
      <c r="O433" s="38"/>
      <c r="P433" s="38"/>
      <c r="Q433" s="38"/>
      <c r="R433" s="38"/>
      <c r="S433" s="38"/>
      <c r="T433" s="66"/>
      <c r="AT433" s="20" t="s">
        <v>125</v>
      </c>
      <c r="AU433" s="20" t="s">
        <v>76</v>
      </c>
    </row>
    <row r="434" spans="2:65" s="1" customFormat="1" ht="16.5" customHeight="1">
      <c r="B434" s="170"/>
      <c r="C434" s="171" t="s">
        <v>437</v>
      </c>
      <c r="D434" s="171" t="s">
        <v>111</v>
      </c>
      <c r="E434" s="172" t="s">
        <v>714</v>
      </c>
      <c r="F434" s="173" t="s">
        <v>715</v>
      </c>
      <c r="G434" s="174" t="s">
        <v>129</v>
      </c>
      <c r="H434" s="175">
        <v>1</v>
      </c>
      <c r="I434" s="176"/>
      <c r="J434" s="177">
        <f>ROUND(I434*H434,2)</f>
        <v>0</v>
      </c>
      <c r="K434" s="173" t="s">
        <v>155</v>
      </c>
      <c r="L434" s="37"/>
      <c r="M434" s="178" t="s">
        <v>5</v>
      </c>
      <c r="N434" s="179" t="s">
        <v>41</v>
      </c>
      <c r="O434" s="38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AR434" s="20" t="s">
        <v>116</v>
      </c>
      <c r="AT434" s="20" t="s">
        <v>111</v>
      </c>
      <c r="AU434" s="20" t="s">
        <v>76</v>
      </c>
      <c r="AY434" s="20" t="s">
        <v>110</v>
      </c>
      <c r="BE434" s="182">
        <f>IF(N434="základní",J434,0)</f>
        <v>0</v>
      </c>
      <c r="BF434" s="182">
        <f>IF(N434="snížená",J434,0)</f>
        <v>0</v>
      </c>
      <c r="BG434" s="182">
        <f>IF(N434="zákl. přenesená",J434,0)</f>
        <v>0</v>
      </c>
      <c r="BH434" s="182">
        <f>IF(N434="sníž. přenesená",J434,0)</f>
        <v>0</v>
      </c>
      <c r="BI434" s="182">
        <f>IF(N434="nulová",J434,0)</f>
        <v>0</v>
      </c>
      <c r="BJ434" s="20" t="s">
        <v>74</v>
      </c>
      <c r="BK434" s="182">
        <f>ROUND(I434*H434,2)</f>
        <v>0</v>
      </c>
      <c r="BL434" s="20" t="s">
        <v>116</v>
      </c>
      <c r="BM434" s="20" t="s">
        <v>788</v>
      </c>
    </row>
    <row r="435" spans="2:65" s="1" customFormat="1" ht="16.5" customHeight="1">
      <c r="B435" s="170"/>
      <c r="C435" s="183" t="s">
        <v>415</v>
      </c>
      <c r="D435" s="183" t="s">
        <v>117</v>
      </c>
      <c r="E435" s="184" t="s">
        <v>717</v>
      </c>
      <c r="F435" s="185" t="s">
        <v>471</v>
      </c>
      <c r="G435" s="186" t="s">
        <v>129</v>
      </c>
      <c r="H435" s="187">
        <v>1</v>
      </c>
      <c r="I435" s="188"/>
      <c r="J435" s="189">
        <f>ROUND(I435*H435,2)</f>
        <v>0</v>
      </c>
      <c r="K435" s="185" t="s">
        <v>155</v>
      </c>
      <c r="L435" s="190"/>
      <c r="M435" s="191" t="s">
        <v>5</v>
      </c>
      <c r="N435" s="192" t="s">
        <v>41</v>
      </c>
      <c r="O435" s="38"/>
      <c r="P435" s="180">
        <f>O435*H435</f>
        <v>0</v>
      </c>
      <c r="Q435" s="180">
        <v>0</v>
      </c>
      <c r="R435" s="180">
        <f>Q435*H435</f>
        <v>0</v>
      </c>
      <c r="S435" s="180">
        <v>0</v>
      </c>
      <c r="T435" s="181">
        <f>S435*H435</f>
        <v>0</v>
      </c>
      <c r="AR435" s="20" t="s">
        <v>118</v>
      </c>
      <c r="AT435" s="20" t="s">
        <v>117</v>
      </c>
      <c r="AU435" s="20" t="s">
        <v>76</v>
      </c>
      <c r="AY435" s="20" t="s">
        <v>110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20" t="s">
        <v>74</v>
      </c>
      <c r="BK435" s="182">
        <f>ROUND(I435*H435,2)</f>
        <v>0</v>
      </c>
      <c r="BL435" s="20" t="s">
        <v>116</v>
      </c>
      <c r="BM435" s="20" t="s">
        <v>427</v>
      </c>
    </row>
    <row r="436" spans="2:65" s="1" customFormat="1" ht="27">
      <c r="B436" s="37"/>
      <c r="D436" s="193" t="s">
        <v>125</v>
      </c>
      <c r="F436" s="194" t="s">
        <v>126</v>
      </c>
      <c r="I436" s="145"/>
      <c r="L436" s="37"/>
      <c r="M436" s="195"/>
      <c r="N436" s="38"/>
      <c r="O436" s="38"/>
      <c r="P436" s="38"/>
      <c r="Q436" s="38"/>
      <c r="R436" s="38"/>
      <c r="S436" s="38"/>
      <c r="T436" s="66"/>
      <c r="AT436" s="20" t="s">
        <v>125</v>
      </c>
      <c r="AU436" s="20" t="s">
        <v>76</v>
      </c>
    </row>
    <row r="437" spans="2:65" s="1" customFormat="1" ht="16.5" customHeight="1">
      <c r="B437" s="170"/>
      <c r="C437" s="171" t="s">
        <v>439</v>
      </c>
      <c r="D437" s="171" t="s">
        <v>111</v>
      </c>
      <c r="E437" s="172" t="s">
        <v>136</v>
      </c>
      <c r="F437" s="173" t="s">
        <v>137</v>
      </c>
      <c r="G437" s="174" t="s">
        <v>114</v>
      </c>
      <c r="H437" s="175">
        <v>6</v>
      </c>
      <c r="I437" s="176"/>
      <c r="J437" s="177">
        <f>ROUND(I437*H437,2)</f>
        <v>0</v>
      </c>
      <c r="K437" s="173" t="s">
        <v>115</v>
      </c>
      <c r="L437" s="37"/>
      <c r="M437" s="178" t="s">
        <v>5</v>
      </c>
      <c r="N437" s="179" t="s">
        <v>41</v>
      </c>
      <c r="O437" s="38"/>
      <c r="P437" s="180">
        <f>O437*H437</f>
        <v>0</v>
      </c>
      <c r="Q437" s="180">
        <v>0</v>
      </c>
      <c r="R437" s="180">
        <f>Q437*H437</f>
        <v>0</v>
      </c>
      <c r="S437" s="180">
        <v>0</v>
      </c>
      <c r="T437" s="181">
        <f>S437*H437</f>
        <v>0</v>
      </c>
      <c r="AR437" s="20" t="s">
        <v>116</v>
      </c>
      <c r="AT437" s="20" t="s">
        <v>111</v>
      </c>
      <c r="AU437" s="20" t="s">
        <v>76</v>
      </c>
      <c r="AY437" s="20" t="s">
        <v>110</v>
      </c>
      <c r="BE437" s="182">
        <f>IF(N437="základní",J437,0)</f>
        <v>0</v>
      </c>
      <c r="BF437" s="182">
        <f>IF(N437="snížená",J437,0)</f>
        <v>0</v>
      </c>
      <c r="BG437" s="182">
        <f>IF(N437="zákl. přenesená",J437,0)</f>
        <v>0</v>
      </c>
      <c r="BH437" s="182">
        <f>IF(N437="sníž. přenesená",J437,0)</f>
        <v>0</v>
      </c>
      <c r="BI437" s="182">
        <f>IF(N437="nulová",J437,0)</f>
        <v>0</v>
      </c>
      <c r="BJ437" s="20" t="s">
        <v>74</v>
      </c>
      <c r="BK437" s="182">
        <f>ROUND(I437*H437,2)</f>
        <v>0</v>
      </c>
      <c r="BL437" s="20" t="s">
        <v>116</v>
      </c>
      <c r="BM437" s="20" t="s">
        <v>789</v>
      </c>
    </row>
    <row r="438" spans="2:65" s="1" customFormat="1" ht="40.5">
      <c r="B438" s="37"/>
      <c r="D438" s="193" t="s">
        <v>138</v>
      </c>
      <c r="F438" s="194" t="s">
        <v>139</v>
      </c>
      <c r="I438" s="145"/>
      <c r="L438" s="37"/>
      <c r="M438" s="195"/>
      <c r="N438" s="38"/>
      <c r="O438" s="38"/>
      <c r="P438" s="38"/>
      <c r="Q438" s="38"/>
      <c r="R438" s="38"/>
      <c r="S438" s="38"/>
      <c r="T438" s="66"/>
      <c r="AT438" s="20" t="s">
        <v>138</v>
      </c>
      <c r="AU438" s="20" t="s">
        <v>76</v>
      </c>
    </row>
    <row r="439" spans="2:65" s="1" customFormat="1" ht="16.5" customHeight="1">
      <c r="B439" s="170"/>
      <c r="C439" s="183" t="s">
        <v>440</v>
      </c>
      <c r="D439" s="183" t="s">
        <v>117</v>
      </c>
      <c r="E439" s="184" t="s">
        <v>623</v>
      </c>
      <c r="F439" s="185" t="s">
        <v>624</v>
      </c>
      <c r="G439" s="186" t="s">
        <v>114</v>
      </c>
      <c r="H439" s="187">
        <v>6</v>
      </c>
      <c r="I439" s="188"/>
      <c r="J439" s="189">
        <f>ROUND(I439*H439,2)</f>
        <v>0</v>
      </c>
      <c r="K439" s="185" t="s">
        <v>155</v>
      </c>
      <c r="L439" s="190"/>
      <c r="M439" s="191" t="s">
        <v>5</v>
      </c>
      <c r="N439" s="192" t="s">
        <v>41</v>
      </c>
      <c r="O439" s="38"/>
      <c r="P439" s="180">
        <f>O439*H439</f>
        <v>0</v>
      </c>
      <c r="Q439" s="180">
        <v>0</v>
      </c>
      <c r="R439" s="180">
        <f>Q439*H439</f>
        <v>0</v>
      </c>
      <c r="S439" s="180">
        <v>0</v>
      </c>
      <c r="T439" s="181">
        <f>S439*H439</f>
        <v>0</v>
      </c>
      <c r="AR439" s="20" t="s">
        <v>118</v>
      </c>
      <c r="AT439" s="20" t="s">
        <v>117</v>
      </c>
      <c r="AU439" s="20" t="s">
        <v>76</v>
      </c>
      <c r="AY439" s="20" t="s">
        <v>110</v>
      </c>
      <c r="BE439" s="182">
        <f>IF(N439="základní",J439,0)</f>
        <v>0</v>
      </c>
      <c r="BF439" s="182">
        <f>IF(N439="snížená",J439,0)</f>
        <v>0</v>
      </c>
      <c r="BG439" s="182">
        <f>IF(N439="zákl. přenesená",J439,0)</f>
        <v>0</v>
      </c>
      <c r="BH439" s="182">
        <f>IF(N439="sníž. přenesená",J439,0)</f>
        <v>0</v>
      </c>
      <c r="BI439" s="182">
        <f>IF(N439="nulová",J439,0)</f>
        <v>0</v>
      </c>
      <c r="BJ439" s="20" t="s">
        <v>74</v>
      </c>
      <c r="BK439" s="182">
        <f>ROUND(I439*H439,2)</f>
        <v>0</v>
      </c>
      <c r="BL439" s="20" t="s">
        <v>116</v>
      </c>
      <c r="BM439" s="20" t="s">
        <v>429</v>
      </c>
    </row>
    <row r="440" spans="2:65" s="1" customFormat="1" ht="27">
      <c r="B440" s="37"/>
      <c r="D440" s="193" t="s">
        <v>125</v>
      </c>
      <c r="F440" s="194" t="s">
        <v>126</v>
      </c>
      <c r="I440" s="145"/>
      <c r="L440" s="37"/>
      <c r="M440" s="195"/>
      <c r="N440" s="38"/>
      <c r="O440" s="38"/>
      <c r="P440" s="38"/>
      <c r="Q440" s="38"/>
      <c r="R440" s="38"/>
      <c r="S440" s="38"/>
      <c r="T440" s="66"/>
      <c r="AT440" s="20" t="s">
        <v>125</v>
      </c>
      <c r="AU440" s="20" t="s">
        <v>76</v>
      </c>
    </row>
    <row r="441" spans="2:65" s="1" customFormat="1" ht="25.5" customHeight="1">
      <c r="B441" s="170"/>
      <c r="C441" s="171" t="s">
        <v>442</v>
      </c>
      <c r="D441" s="171" t="s">
        <v>111</v>
      </c>
      <c r="E441" s="172" t="s">
        <v>350</v>
      </c>
      <c r="F441" s="173" t="s">
        <v>351</v>
      </c>
      <c r="G441" s="174" t="s">
        <v>114</v>
      </c>
      <c r="H441" s="175">
        <v>6</v>
      </c>
      <c r="I441" s="176"/>
      <c r="J441" s="177">
        <f>ROUND(I441*H441,2)</f>
        <v>0</v>
      </c>
      <c r="K441" s="173" t="s">
        <v>115</v>
      </c>
      <c r="L441" s="37"/>
      <c r="M441" s="178" t="s">
        <v>5</v>
      </c>
      <c r="N441" s="179" t="s">
        <v>41</v>
      </c>
      <c r="O441" s="38"/>
      <c r="P441" s="180">
        <f>O441*H441</f>
        <v>0</v>
      </c>
      <c r="Q441" s="180">
        <v>0</v>
      </c>
      <c r="R441" s="180">
        <f>Q441*H441</f>
        <v>0</v>
      </c>
      <c r="S441" s="180">
        <v>0</v>
      </c>
      <c r="T441" s="181">
        <f>S441*H441</f>
        <v>0</v>
      </c>
      <c r="AR441" s="20" t="s">
        <v>116</v>
      </c>
      <c r="AT441" s="20" t="s">
        <v>111</v>
      </c>
      <c r="AU441" s="20" t="s">
        <v>76</v>
      </c>
      <c r="AY441" s="20" t="s">
        <v>110</v>
      </c>
      <c r="BE441" s="182">
        <f>IF(N441="základní",J441,0)</f>
        <v>0</v>
      </c>
      <c r="BF441" s="182">
        <f>IF(N441="snížená",J441,0)</f>
        <v>0</v>
      </c>
      <c r="BG441" s="182">
        <f>IF(N441="zákl. přenesená",J441,0)</f>
        <v>0</v>
      </c>
      <c r="BH441" s="182">
        <f>IF(N441="sníž. přenesená",J441,0)</f>
        <v>0</v>
      </c>
      <c r="BI441" s="182">
        <f>IF(N441="nulová",J441,0)</f>
        <v>0</v>
      </c>
      <c r="BJ441" s="20" t="s">
        <v>74</v>
      </c>
      <c r="BK441" s="182">
        <f>ROUND(I441*H441,2)</f>
        <v>0</v>
      </c>
      <c r="BL441" s="20" t="s">
        <v>116</v>
      </c>
      <c r="BM441" s="20" t="s">
        <v>790</v>
      </c>
    </row>
    <row r="442" spans="2:65" s="1" customFormat="1" ht="16.5" customHeight="1">
      <c r="B442" s="170"/>
      <c r="C442" s="183" t="s">
        <v>418</v>
      </c>
      <c r="D442" s="183" t="s">
        <v>117</v>
      </c>
      <c r="E442" s="184" t="s">
        <v>626</v>
      </c>
      <c r="F442" s="185" t="s">
        <v>352</v>
      </c>
      <c r="G442" s="186" t="s">
        <v>114</v>
      </c>
      <c r="H442" s="187">
        <v>6</v>
      </c>
      <c r="I442" s="188"/>
      <c r="J442" s="189">
        <f>ROUND(I442*H442,2)</f>
        <v>0</v>
      </c>
      <c r="K442" s="185" t="s">
        <v>155</v>
      </c>
      <c r="L442" s="190"/>
      <c r="M442" s="191" t="s">
        <v>5</v>
      </c>
      <c r="N442" s="192" t="s">
        <v>41</v>
      </c>
      <c r="O442" s="38"/>
      <c r="P442" s="180">
        <f>O442*H442</f>
        <v>0</v>
      </c>
      <c r="Q442" s="180">
        <v>0</v>
      </c>
      <c r="R442" s="180">
        <f>Q442*H442</f>
        <v>0</v>
      </c>
      <c r="S442" s="180">
        <v>0</v>
      </c>
      <c r="T442" s="181">
        <f>S442*H442</f>
        <v>0</v>
      </c>
      <c r="AR442" s="20" t="s">
        <v>118</v>
      </c>
      <c r="AT442" s="20" t="s">
        <v>117</v>
      </c>
      <c r="AU442" s="20" t="s">
        <v>76</v>
      </c>
      <c r="AY442" s="20" t="s">
        <v>110</v>
      </c>
      <c r="BE442" s="182">
        <f>IF(N442="základní",J442,0)</f>
        <v>0</v>
      </c>
      <c r="BF442" s="182">
        <f>IF(N442="snížená",J442,0)</f>
        <v>0</v>
      </c>
      <c r="BG442" s="182">
        <f>IF(N442="zákl. přenesená",J442,0)</f>
        <v>0</v>
      </c>
      <c r="BH442" s="182">
        <f>IF(N442="sníž. přenesená",J442,0)</f>
        <v>0</v>
      </c>
      <c r="BI442" s="182">
        <f>IF(N442="nulová",J442,0)</f>
        <v>0</v>
      </c>
      <c r="BJ442" s="20" t="s">
        <v>74</v>
      </c>
      <c r="BK442" s="182">
        <f>ROUND(I442*H442,2)</f>
        <v>0</v>
      </c>
      <c r="BL442" s="20" t="s">
        <v>116</v>
      </c>
      <c r="BM442" s="20" t="s">
        <v>431</v>
      </c>
    </row>
    <row r="443" spans="2:65" s="1" customFormat="1" ht="27">
      <c r="B443" s="37"/>
      <c r="D443" s="193" t="s">
        <v>125</v>
      </c>
      <c r="F443" s="194" t="s">
        <v>126</v>
      </c>
      <c r="I443" s="145"/>
      <c r="L443" s="37"/>
      <c r="M443" s="195"/>
      <c r="N443" s="38"/>
      <c r="O443" s="38"/>
      <c r="P443" s="38"/>
      <c r="Q443" s="38"/>
      <c r="R443" s="38"/>
      <c r="S443" s="38"/>
      <c r="T443" s="66"/>
      <c r="AT443" s="20" t="s">
        <v>125</v>
      </c>
      <c r="AU443" s="20" t="s">
        <v>76</v>
      </c>
    </row>
    <row r="444" spans="2:65" s="1" customFormat="1" ht="25.5" customHeight="1">
      <c r="B444" s="170"/>
      <c r="C444" s="171" t="s">
        <v>444</v>
      </c>
      <c r="D444" s="171" t="s">
        <v>111</v>
      </c>
      <c r="E444" s="172" t="s">
        <v>112</v>
      </c>
      <c r="F444" s="173" t="s">
        <v>113</v>
      </c>
      <c r="G444" s="174" t="s">
        <v>114</v>
      </c>
      <c r="H444" s="175">
        <v>5</v>
      </c>
      <c r="I444" s="176"/>
      <c r="J444" s="177">
        <f>ROUND(I444*H444,2)</f>
        <v>0</v>
      </c>
      <c r="K444" s="173" t="s">
        <v>115</v>
      </c>
      <c r="L444" s="37"/>
      <c r="M444" s="178" t="s">
        <v>5</v>
      </c>
      <c r="N444" s="179" t="s">
        <v>41</v>
      </c>
      <c r="O444" s="38"/>
      <c r="P444" s="180">
        <f>O444*H444</f>
        <v>0</v>
      </c>
      <c r="Q444" s="180">
        <v>0</v>
      </c>
      <c r="R444" s="180">
        <f>Q444*H444</f>
        <v>0</v>
      </c>
      <c r="S444" s="180">
        <v>0</v>
      </c>
      <c r="T444" s="181">
        <f>S444*H444</f>
        <v>0</v>
      </c>
      <c r="AR444" s="20" t="s">
        <v>116</v>
      </c>
      <c r="AT444" s="20" t="s">
        <v>111</v>
      </c>
      <c r="AU444" s="20" t="s">
        <v>76</v>
      </c>
      <c r="AY444" s="20" t="s">
        <v>110</v>
      </c>
      <c r="BE444" s="182">
        <f>IF(N444="základní",J444,0)</f>
        <v>0</v>
      </c>
      <c r="BF444" s="182">
        <f>IF(N444="snížená",J444,0)</f>
        <v>0</v>
      </c>
      <c r="BG444" s="182">
        <f>IF(N444="zákl. přenesená",J444,0)</f>
        <v>0</v>
      </c>
      <c r="BH444" s="182">
        <f>IF(N444="sníž. přenesená",J444,0)</f>
        <v>0</v>
      </c>
      <c r="BI444" s="182">
        <f>IF(N444="nulová",J444,0)</f>
        <v>0</v>
      </c>
      <c r="BJ444" s="20" t="s">
        <v>74</v>
      </c>
      <c r="BK444" s="182">
        <f>ROUND(I444*H444,2)</f>
        <v>0</v>
      </c>
      <c r="BL444" s="20" t="s">
        <v>116</v>
      </c>
      <c r="BM444" s="20" t="s">
        <v>791</v>
      </c>
    </row>
    <row r="445" spans="2:65" s="1" customFormat="1" ht="16.5" customHeight="1">
      <c r="B445" s="170"/>
      <c r="C445" s="183" t="s">
        <v>419</v>
      </c>
      <c r="D445" s="183" t="s">
        <v>117</v>
      </c>
      <c r="E445" s="184" t="s">
        <v>636</v>
      </c>
      <c r="F445" s="185" t="s">
        <v>361</v>
      </c>
      <c r="G445" s="186" t="s">
        <v>114</v>
      </c>
      <c r="H445" s="187">
        <v>5</v>
      </c>
      <c r="I445" s="188"/>
      <c r="J445" s="189">
        <f>ROUND(I445*H445,2)</f>
        <v>0</v>
      </c>
      <c r="K445" s="185" t="s">
        <v>155</v>
      </c>
      <c r="L445" s="190"/>
      <c r="M445" s="191" t="s">
        <v>5</v>
      </c>
      <c r="N445" s="192" t="s">
        <v>41</v>
      </c>
      <c r="O445" s="38"/>
      <c r="P445" s="180">
        <f>O445*H445</f>
        <v>0</v>
      </c>
      <c r="Q445" s="180">
        <v>0</v>
      </c>
      <c r="R445" s="180">
        <f>Q445*H445</f>
        <v>0</v>
      </c>
      <c r="S445" s="180">
        <v>0</v>
      </c>
      <c r="T445" s="181">
        <f>S445*H445</f>
        <v>0</v>
      </c>
      <c r="AR445" s="20" t="s">
        <v>118</v>
      </c>
      <c r="AT445" s="20" t="s">
        <v>117</v>
      </c>
      <c r="AU445" s="20" t="s">
        <v>76</v>
      </c>
      <c r="AY445" s="20" t="s">
        <v>110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20" t="s">
        <v>74</v>
      </c>
      <c r="BK445" s="182">
        <f>ROUND(I445*H445,2)</f>
        <v>0</v>
      </c>
      <c r="BL445" s="20" t="s">
        <v>116</v>
      </c>
      <c r="BM445" s="20" t="s">
        <v>433</v>
      </c>
    </row>
    <row r="446" spans="2:65" s="1" customFormat="1" ht="27">
      <c r="B446" s="37"/>
      <c r="D446" s="193" t="s">
        <v>125</v>
      </c>
      <c r="F446" s="194" t="s">
        <v>126</v>
      </c>
      <c r="I446" s="145"/>
      <c r="L446" s="37"/>
      <c r="M446" s="195"/>
      <c r="N446" s="38"/>
      <c r="O446" s="38"/>
      <c r="P446" s="38"/>
      <c r="Q446" s="38"/>
      <c r="R446" s="38"/>
      <c r="S446" s="38"/>
      <c r="T446" s="66"/>
      <c r="AT446" s="20" t="s">
        <v>125</v>
      </c>
      <c r="AU446" s="20" t="s">
        <v>76</v>
      </c>
    </row>
    <row r="447" spans="2:65" s="1" customFormat="1" ht="16.5" customHeight="1">
      <c r="B447" s="170"/>
      <c r="C447" s="171" t="s">
        <v>446</v>
      </c>
      <c r="D447" s="171" t="s">
        <v>111</v>
      </c>
      <c r="E447" s="172" t="s">
        <v>721</v>
      </c>
      <c r="F447" s="173" t="s">
        <v>722</v>
      </c>
      <c r="G447" s="174" t="s">
        <v>129</v>
      </c>
      <c r="H447" s="175">
        <v>6</v>
      </c>
      <c r="I447" s="176"/>
      <c r="J447" s="177">
        <f>ROUND(I447*H447,2)</f>
        <v>0</v>
      </c>
      <c r="K447" s="173" t="s">
        <v>115</v>
      </c>
      <c r="L447" s="37"/>
      <c r="M447" s="178" t="s">
        <v>5</v>
      </c>
      <c r="N447" s="179" t="s">
        <v>41</v>
      </c>
      <c r="O447" s="38"/>
      <c r="P447" s="180">
        <f>O447*H447</f>
        <v>0</v>
      </c>
      <c r="Q447" s="180">
        <v>0</v>
      </c>
      <c r="R447" s="180">
        <f>Q447*H447</f>
        <v>0</v>
      </c>
      <c r="S447" s="180">
        <v>0</v>
      </c>
      <c r="T447" s="181">
        <f>S447*H447</f>
        <v>0</v>
      </c>
      <c r="AR447" s="20" t="s">
        <v>116</v>
      </c>
      <c r="AT447" s="20" t="s">
        <v>111</v>
      </c>
      <c r="AU447" s="20" t="s">
        <v>76</v>
      </c>
      <c r="AY447" s="20" t="s">
        <v>110</v>
      </c>
      <c r="BE447" s="182">
        <f>IF(N447="základní",J447,0)</f>
        <v>0</v>
      </c>
      <c r="BF447" s="182">
        <f>IF(N447="snížená",J447,0)</f>
        <v>0</v>
      </c>
      <c r="BG447" s="182">
        <f>IF(N447="zákl. přenesená",J447,0)</f>
        <v>0</v>
      </c>
      <c r="BH447" s="182">
        <f>IF(N447="sníž. přenesená",J447,0)</f>
        <v>0</v>
      </c>
      <c r="BI447" s="182">
        <f>IF(N447="nulová",J447,0)</f>
        <v>0</v>
      </c>
      <c r="BJ447" s="20" t="s">
        <v>74</v>
      </c>
      <c r="BK447" s="182">
        <f>ROUND(I447*H447,2)</f>
        <v>0</v>
      </c>
      <c r="BL447" s="20" t="s">
        <v>116</v>
      </c>
      <c r="BM447" s="20" t="s">
        <v>792</v>
      </c>
    </row>
    <row r="448" spans="2:65" s="1" customFormat="1" ht="16.5" customHeight="1">
      <c r="B448" s="170"/>
      <c r="C448" s="183" t="s">
        <v>421</v>
      </c>
      <c r="D448" s="183" t="s">
        <v>117</v>
      </c>
      <c r="E448" s="184" t="s">
        <v>724</v>
      </c>
      <c r="F448" s="185" t="s">
        <v>725</v>
      </c>
      <c r="G448" s="186" t="s">
        <v>129</v>
      </c>
      <c r="H448" s="187">
        <v>6</v>
      </c>
      <c r="I448" s="188"/>
      <c r="J448" s="189">
        <f>ROUND(I448*H448,2)</f>
        <v>0</v>
      </c>
      <c r="K448" s="185" t="s">
        <v>155</v>
      </c>
      <c r="L448" s="190"/>
      <c r="M448" s="191" t="s">
        <v>5</v>
      </c>
      <c r="N448" s="192" t="s">
        <v>41</v>
      </c>
      <c r="O448" s="38"/>
      <c r="P448" s="180">
        <f>O448*H448</f>
        <v>0</v>
      </c>
      <c r="Q448" s="180">
        <v>0</v>
      </c>
      <c r="R448" s="180">
        <f>Q448*H448</f>
        <v>0</v>
      </c>
      <c r="S448" s="180">
        <v>0</v>
      </c>
      <c r="T448" s="181">
        <f>S448*H448</f>
        <v>0</v>
      </c>
      <c r="AR448" s="20" t="s">
        <v>118</v>
      </c>
      <c r="AT448" s="20" t="s">
        <v>117</v>
      </c>
      <c r="AU448" s="20" t="s">
        <v>76</v>
      </c>
      <c r="AY448" s="20" t="s">
        <v>110</v>
      </c>
      <c r="BE448" s="182">
        <f>IF(N448="základní",J448,0)</f>
        <v>0</v>
      </c>
      <c r="BF448" s="182">
        <f>IF(N448="snížená",J448,0)</f>
        <v>0</v>
      </c>
      <c r="BG448" s="182">
        <f>IF(N448="zákl. přenesená",J448,0)</f>
        <v>0</v>
      </c>
      <c r="BH448" s="182">
        <f>IF(N448="sníž. přenesená",J448,0)</f>
        <v>0</v>
      </c>
      <c r="BI448" s="182">
        <f>IF(N448="nulová",J448,0)</f>
        <v>0</v>
      </c>
      <c r="BJ448" s="20" t="s">
        <v>74</v>
      </c>
      <c r="BK448" s="182">
        <f>ROUND(I448*H448,2)</f>
        <v>0</v>
      </c>
      <c r="BL448" s="20" t="s">
        <v>116</v>
      </c>
      <c r="BM448" s="20" t="s">
        <v>434</v>
      </c>
    </row>
    <row r="449" spans="2:65" s="1" customFormat="1" ht="27">
      <c r="B449" s="37"/>
      <c r="D449" s="193" t="s">
        <v>125</v>
      </c>
      <c r="F449" s="194" t="s">
        <v>126</v>
      </c>
      <c r="I449" s="145"/>
      <c r="L449" s="37"/>
      <c r="M449" s="195"/>
      <c r="N449" s="38"/>
      <c r="O449" s="38"/>
      <c r="P449" s="38"/>
      <c r="Q449" s="38"/>
      <c r="R449" s="38"/>
      <c r="S449" s="38"/>
      <c r="T449" s="66"/>
      <c r="AT449" s="20" t="s">
        <v>125</v>
      </c>
      <c r="AU449" s="20" t="s">
        <v>76</v>
      </c>
    </row>
    <row r="450" spans="2:65" s="10" customFormat="1" ht="29.85" customHeight="1">
      <c r="B450" s="157"/>
      <c r="D450" s="158" t="s">
        <v>68</v>
      </c>
      <c r="E450" s="168" t="s">
        <v>472</v>
      </c>
      <c r="F450" s="168" t="s">
        <v>479</v>
      </c>
      <c r="I450" s="160"/>
      <c r="J450" s="169">
        <f>BK450</f>
        <v>0</v>
      </c>
      <c r="L450" s="157"/>
      <c r="M450" s="162"/>
      <c r="N450" s="163"/>
      <c r="O450" s="163"/>
      <c r="P450" s="164">
        <f>SUM(P451:P475)</f>
        <v>0</v>
      </c>
      <c r="Q450" s="163"/>
      <c r="R450" s="164">
        <f>SUM(R451:R475)</f>
        <v>0.80783100000000008</v>
      </c>
      <c r="S450" s="163"/>
      <c r="T450" s="165">
        <f>SUM(T451:T475)</f>
        <v>0</v>
      </c>
      <c r="AR450" s="158" t="s">
        <v>74</v>
      </c>
      <c r="AT450" s="166" t="s">
        <v>68</v>
      </c>
      <c r="AU450" s="166" t="s">
        <v>74</v>
      </c>
      <c r="AY450" s="158" t="s">
        <v>110</v>
      </c>
      <c r="BK450" s="167">
        <f>SUM(BK451:BK475)</f>
        <v>0</v>
      </c>
    </row>
    <row r="451" spans="2:65" s="1" customFormat="1" ht="38.25" customHeight="1">
      <c r="B451" s="170"/>
      <c r="C451" s="171" t="s">
        <v>448</v>
      </c>
      <c r="D451" s="171" t="s">
        <v>111</v>
      </c>
      <c r="E451" s="172" t="s">
        <v>253</v>
      </c>
      <c r="F451" s="173" t="s">
        <v>254</v>
      </c>
      <c r="G451" s="174" t="s">
        <v>251</v>
      </c>
      <c r="H451" s="175">
        <v>1.65</v>
      </c>
      <c r="I451" s="176"/>
      <c r="J451" s="177">
        <f>ROUND(I451*H451,2)</f>
        <v>0</v>
      </c>
      <c r="K451" s="173" t="s">
        <v>115</v>
      </c>
      <c r="L451" s="37"/>
      <c r="M451" s="178" t="s">
        <v>5</v>
      </c>
      <c r="N451" s="179" t="s">
        <v>41</v>
      </c>
      <c r="O451" s="38"/>
      <c r="P451" s="180">
        <f>O451*H451</f>
        <v>0</v>
      </c>
      <c r="Q451" s="180">
        <v>0</v>
      </c>
      <c r="R451" s="180">
        <f>Q451*H451</f>
        <v>0</v>
      </c>
      <c r="S451" s="180">
        <v>0</v>
      </c>
      <c r="T451" s="181">
        <f>S451*H451</f>
        <v>0</v>
      </c>
      <c r="AR451" s="20" t="s">
        <v>120</v>
      </c>
      <c r="AT451" s="20" t="s">
        <v>111</v>
      </c>
      <c r="AU451" s="20" t="s">
        <v>76</v>
      </c>
      <c r="AY451" s="20" t="s">
        <v>110</v>
      </c>
      <c r="BE451" s="182">
        <f>IF(N451="základní",J451,0)</f>
        <v>0</v>
      </c>
      <c r="BF451" s="182">
        <f>IF(N451="snížená",J451,0)</f>
        <v>0</v>
      </c>
      <c r="BG451" s="182">
        <f>IF(N451="zákl. přenesená",J451,0)</f>
        <v>0</v>
      </c>
      <c r="BH451" s="182">
        <f>IF(N451="sníž. přenesená",J451,0)</f>
        <v>0</v>
      </c>
      <c r="BI451" s="182">
        <f>IF(N451="nulová",J451,0)</f>
        <v>0</v>
      </c>
      <c r="BJ451" s="20" t="s">
        <v>74</v>
      </c>
      <c r="BK451" s="182">
        <f>ROUND(I451*H451,2)</f>
        <v>0</v>
      </c>
      <c r="BL451" s="20" t="s">
        <v>120</v>
      </c>
      <c r="BM451" s="20" t="s">
        <v>793</v>
      </c>
    </row>
    <row r="452" spans="2:65" s="11" customFormat="1">
      <c r="B452" s="196"/>
      <c r="D452" s="193" t="s">
        <v>135</v>
      </c>
      <c r="E452" s="203" t="s">
        <v>5</v>
      </c>
      <c r="F452" s="197" t="s">
        <v>794</v>
      </c>
      <c r="H452" s="198">
        <v>1.65</v>
      </c>
      <c r="I452" s="199"/>
      <c r="L452" s="196"/>
      <c r="M452" s="200"/>
      <c r="N452" s="201"/>
      <c r="O452" s="201"/>
      <c r="P452" s="201"/>
      <c r="Q452" s="201"/>
      <c r="R452" s="201"/>
      <c r="S452" s="201"/>
      <c r="T452" s="202"/>
      <c r="AT452" s="203" t="s">
        <v>135</v>
      </c>
      <c r="AU452" s="203" t="s">
        <v>76</v>
      </c>
      <c r="AV452" s="11" t="s">
        <v>76</v>
      </c>
      <c r="AW452" s="11" t="s">
        <v>33</v>
      </c>
      <c r="AX452" s="11" t="s">
        <v>74</v>
      </c>
      <c r="AY452" s="203" t="s">
        <v>110</v>
      </c>
    </row>
    <row r="453" spans="2:65" s="1" customFormat="1" ht="38.25" customHeight="1">
      <c r="B453" s="170"/>
      <c r="C453" s="171" t="s">
        <v>424</v>
      </c>
      <c r="D453" s="171" t="s">
        <v>111</v>
      </c>
      <c r="E453" s="172" t="s">
        <v>256</v>
      </c>
      <c r="F453" s="173" t="s">
        <v>257</v>
      </c>
      <c r="G453" s="174" t="s">
        <v>251</v>
      </c>
      <c r="H453" s="175">
        <v>1.65</v>
      </c>
      <c r="I453" s="176"/>
      <c r="J453" s="177">
        <f>ROUND(I453*H453,2)</f>
        <v>0</v>
      </c>
      <c r="K453" s="173" t="s">
        <v>115</v>
      </c>
      <c r="L453" s="37"/>
      <c r="M453" s="178" t="s">
        <v>5</v>
      </c>
      <c r="N453" s="179" t="s">
        <v>41</v>
      </c>
      <c r="O453" s="38"/>
      <c r="P453" s="180">
        <f>O453*H453</f>
        <v>0</v>
      </c>
      <c r="Q453" s="180">
        <v>0</v>
      </c>
      <c r="R453" s="180">
        <f>Q453*H453</f>
        <v>0</v>
      </c>
      <c r="S453" s="180">
        <v>0</v>
      </c>
      <c r="T453" s="181">
        <f>S453*H453</f>
        <v>0</v>
      </c>
      <c r="AR453" s="20" t="s">
        <v>120</v>
      </c>
      <c r="AT453" s="20" t="s">
        <v>111</v>
      </c>
      <c r="AU453" s="20" t="s">
        <v>76</v>
      </c>
      <c r="AY453" s="20" t="s">
        <v>110</v>
      </c>
      <c r="BE453" s="182">
        <f>IF(N453="základní",J453,0)</f>
        <v>0</v>
      </c>
      <c r="BF453" s="182">
        <f>IF(N453="snížená",J453,0)</f>
        <v>0</v>
      </c>
      <c r="BG453" s="182">
        <f>IF(N453="zákl. přenesená",J453,0)</f>
        <v>0</v>
      </c>
      <c r="BH453" s="182">
        <f>IF(N453="sníž. přenesená",J453,0)</f>
        <v>0</v>
      </c>
      <c r="BI453" s="182">
        <f>IF(N453="nulová",J453,0)</f>
        <v>0</v>
      </c>
      <c r="BJ453" s="20" t="s">
        <v>74</v>
      </c>
      <c r="BK453" s="182">
        <f>ROUND(I453*H453,2)</f>
        <v>0</v>
      </c>
      <c r="BL453" s="20" t="s">
        <v>120</v>
      </c>
      <c r="BM453" s="20" t="s">
        <v>795</v>
      </c>
    </row>
    <row r="454" spans="2:65" s="1" customFormat="1" ht="25.5" customHeight="1">
      <c r="B454" s="170"/>
      <c r="C454" s="171" t="s">
        <v>450</v>
      </c>
      <c r="D454" s="171" t="s">
        <v>111</v>
      </c>
      <c r="E454" s="172" t="s">
        <v>296</v>
      </c>
      <c r="F454" s="173" t="s">
        <v>297</v>
      </c>
      <c r="G454" s="174" t="s">
        <v>251</v>
      </c>
      <c r="H454" s="175">
        <v>0.75</v>
      </c>
      <c r="I454" s="176"/>
      <c r="J454" s="177">
        <f>ROUND(I454*H454,2)</f>
        <v>0</v>
      </c>
      <c r="K454" s="173" t="s">
        <v>115</v>
      </c>
      <c r="L454" s="37"/>
      <c r="M454" s="178" t="s">
        <v>5</v>
      </c>
      <c r="N454" s="179" t="s">
        <v>41</v>
      </c>
      <c r="O454" s="38"/>
      <c r="P454" s="180">
        <f>O454*H454</f>
        <v>0</v>
      </c>
      <c r="Q454" s="180">
        <v>0</v>
      </c>
      <c r="R454" s="180">
        <f>Q454*H454</f>
        <v>0</v>
      </c>
      <c r="S454" s="180">
        <v>0</v>
      </c>
      <c r="T454" s="181">
        <f>S454*H454</f>
        <v>0</v>
      </c>
      <c r="AR454" s="20" t="s">
        <v>120</v>
      </c>
      <c r="AT454" s="20" t="s">
        <v>111</v>
      </c>
      <c r="AU454" s="20" t="s">
        <v>76</v>
      </c>
      <c r="AY454" s="20" t="s">
        <v>110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20" t="s">
        <v>74</v>
      </c>
      <c r="BK454" s="182">
        <f>ROUND(I454*H454,2)</f>
        <v>0</v>
      </c>
      <c r="BL454" s="20" t="s">
        <v>120</v>
      </c>
      <c r="BM454" s="20" t="s">
        <v>796</v>
      </c>
    </row>
    <row r="455" spans="2:65" s="11" customFormat="1">
      <c r="B455" s="196"/>
      <c r="D455" s="193" t="s">
        <v>135</v>
      </c>
      <c r="E455" s="203" t="s">
        <v>5</v>
      </c>
      <c r="F455" s="197" t="s">
        <v>797</v>
      </c>
      <c r="H455" s="198">
        <v>0.75</v>
      </c>
      <c r="I455" s="199"/>
      <c r="L455" s="196"/>
      <c r="M455" s="200"/>
      <c r="N455" s="201"/>
      <c r="O455" s="201"/>
      <c r="P455" s="201"/>
      <c r="Q455" s="201"/>
      <c r="R455" s="201"/>
      <c r="S455" s="201"/>
      <c r="T455" s="202"/>
      <c r="AT455" s="203" t="s">
        <v>135</v>
      </c>
      <c r="AU455" s="203" t="s">
        <v>76</v>
      </c>
      <c r="AV455" s="11" t="s">
        <v>76</v>
      </c>
      <c r="AW455" s="11" t="s">
        <v>33</v>
      </c>
      <c r="AX455" s="11" t="s">
        <v>74</v>
      </c>
      <c r="AY455" s="203" t="s">
        <v>110</v>
      </c>
    </row>
    <row r="456" spans="2:65" s="1" customFormat="1" ht="38.25" customHeight="1">
      <c r="B456" s="170"/>
      <c r="C456" s="171" t="s">
        <v>427</v>
      </c>
      <c r="D456" s="171" t="s">
        <v>111</v>
      </c>
      <c r="E456" s="172" t="s">
        <v>299</v>
      </c>
      <c r="F456" s="173" t="s">
        <v>300</v>
      </c>
      <c r="G456" s="174" t="s">
        <v>251</v>
      </c>
      <c r="H456" s="175">
        <v>0.6</v>
      </c>
      <c r="I456" s="176"/>
      <c r="J456" s="177">
        <f>ROUND(I456*H456,2)</f>
        <v>0</v>
      </c>
      <c r="K456" s="173" t="s">
        <v>115</v>
      </c>
      <c r="L456" s="37"/>
      <c r="M456" s="178" t="s">
        <v>5</v>
      </c>
      <c r="N456" s="179" t="s">
        <v>41</v>
      </c>
      <c r="O456" s="38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AR456" s="20" t="s">
        <v>120</v>
      </c>
      <c r="AT456" s="20" t="s">
        <v>111</v>
      </c>
      <c r="AU456" s="20" t="s">
        <v>76</v>
      </c>
      <c r="AY456" s="20" t="s">
        <v>110</v>
      </c>
      <c r="BE456" s="182">
        <f>IF(N456="základní",J456,0)</f>
        <v>0</v>
      </c>
      <c r="BF456" s="182">
        <f>IF(N456="snížená",J456,0)</f>
        <v>0</v>
      </c>
      <c r="BG456" s="182">
        <f>IF(N456="zákl. přenesená",J456,0)</f>
        <v>0</v>
      </c>
      <c r="BH456" s="182">
        <f>IF(N456="sníž. přenesená",J456,0)</f>
        <v>0</v>
      </c>
      <c r="BI456" s="182">
        <f>IF(N456="nulová",J456,0)</f>
        <v>0</v>
      </c>
      <c r="BJ456" s="20" t="s">
        <v>74</v>
      </c>
      <c r="BK456" s="182">
        <f>ROUND(I456*H456,2)</f>
        <v>0</v>
      </c>
      <c r="BL456" s="20" t="s">
        <v>120</v>
      </c>
      <c r="BM456" s="20" t="s">
        <v>798</v>
      </c>
    </row>
    <row r="457" spans="2:65" s="11" customFormat="1">
      <c r="B457" s="196"/>
      <c r="D457" s="193" t="s">
        <v>135</v>
      </c>
      <c r="E457" s="203" t="s">
        <v>5</v>
      </c>
      <c r="F457" s="197" t="s">
        <v>799</v>
      </c>
      <c r="H457" s="198">
        <v>0.6</v>
      </c>
      <c r="I457" s="199"/>
      <c r="L457" s="196"/>
      <c r="M457" s="200"/>
      <c r="N457" s="201"/>
      <c r="O457" s="201"/>
      <c r="P457" s="201"/>
      <c r="Q457" s="201"/>
      <c r="R457" s="201"/>
      <c r="S457" s="201"/>
      <c r="T457" s="202"/>
      <c r="AT457" s="203" t="s">
        <v>135</v>
      </c>
      <c r="AU457" s="203" t="s">
        <v>76</v>
      </c>
      <c r="AV457" s="11" t="s">
        <v>76</v>
      </c>
      <c r="AW457" s="11" t="s">
        <v>33</v>
      </c>
      <c r="AX457" s="11" t="s">
        <v>74</v>
      </c>
      <c r="AY457" s="203" t="s">
        <v>110</v>
      </c>
    </row>
    <row r="458" spans="2:65" s="1" customFormat="1" ht="16.5" customHeight="1">
      <c r="B458" s="170"/>
      <c r="C458" s="183" t="s">
        <v>452</v>
      </c>
      <c r="D458" s="183" t="s">
        <v>117</v>
      </c>
      <c r="E458" s="184" t="s">
        <v>302</v>
      </c>
      <c r="F458" s="185" t="s">
        <v>303</v>
      </c>
      <c r="G458" s="186" t="s">
        <v>247</v>
      </c>
      <c r="H458" s="187">
        <v>0.24</v>
      </c>
      <c r="I458" s="188"/>
      <c r="J458" s="189">
        <f>ROUND(I458*H458,2)</f>
        <v>0</v>
      </c>
      <c r="K458" s="185" t="s">
        <v>115</v>
      </c>
      <c r="L458" s="190"/>
      <c r="M458" s="191" t="s">
        <v>5</v>
      </c>
      <c r="N458" s="192" t="s">
        <v>41</v>
      </c>
      <c r="O458" s="38"/>
      <c r="P458" s="180">
        <f>O458*H458</f>
        <v>0</v>
      </c>
      <c r="Q458" s="180">
        <v>1</v>
      </c>
      <c r="R458" s="180">
        <f>Q458*H458</f>
        <v>0.24</v>
      </c>
      <c r="S458" s="180">
        <v>0</v>
      </c>
      <c r="T458" s="181">
        <f>S458*H458</f>
        <v>0</v>
      </c>
      <c r="AR458" s="20" t="s">
        <v>124</v>
      </c>
      <c r="AT458" s="20" t="s">
        <v>117</v>
      </c>
      <c r="AU458" s="20" t="s">
        <v>76</v>
      </c>
      <c r="AY458" s="20" t="s">
        <v>110</v>
      </c>
      <c r="BE458" s="182">
        <f>IF(N458="základní",J458,0)</f>
        <v>0</v>
      </c>
      <c r="BF458" s="182">
        <f>IF(N458="snížená",J458,0)</f>
        <v>0</v>
      </c>
      <c r="BG458" s="182">
        <f>IF(N458="zákl. přenesená",J458,0)</f>
        <v>0</v>
      </c>
      <c r="BH458" s="182">
        <f>IF(N458="sníž. přenesená",J458,0)</f>
        <v>0</v>
      </c>
      <c r="BI458" s="182">
        <f>IF(N458="nulová",J458,0)</f>
        <v>0</v>
      </c>
      <c r="BJ458" s="20" t="s">
        <v>74</v>
      </c>
      <c r="BK458" s="182">
        <f>ROUND(I458*H458,2)</f>
        <v>0</v>
      </c>
      <c r="BL458" s="20" t="s">
        <v>120</v>
      </c>
      <c r="BM458" s="20" t="s">
        <v>800</v>
      </c>
    </row>
    <row r="459" spans="2:65" s="11" customFormat="1">
      <c r="B459" s="196"/>
      <c r="D459" s="193" t="s">
        <v>135</v>
      </c>
      <c r="F459" s="197" t="s">
        <v>801</v>
      </c>
      <c r="H459" s="198">
        <v>0.24</v>
      </c>
      <c r="I459" s="199"/>
      <c r="L459" s="196"/>
      <c r="M459" s="200"/>
      <c r="N459" s="201"/>
      <c r="O459" s="201"/>
      <c r="P459" s="201"/>
      <c r="Q459" s="201"/>
      <c r="R459" s="201"/>
      <c r="S459" s="201"/>
      <c r="T459" s="202"/>
      <c r="AT459" s="203" t="s">
        <v>135</v>
      </c>
      <c r="AU459" s="203" t="s">
        <v>76</v>
      </c>
      <c r="AV459" s="11" t="s">
        <v>76</v>
      </c>
      <c r="AW459" s="11" t="s">
        <v>6</v>
      </c>
      <c r="AX459" s="11" t="s">
        <v>74</v>
      </c>
      <c r="AY459" s="203" t="s">
        <v>110</v>
      </c>
    </row>
    <row r="460" spans="2:65" s="1" customFormat="1" ht="25.5" customHeight="1">
      <c r="B460" s="170"/>
      <c r="C460" s="171" t="s">
        <v>429</v>
      </c>
      <c r="D460" s="171" t="s">
        <v>111</v>
      </c>
      <c r="E460" s="172" t="s">
        <v>307</v>
      </c>
      <c r="F460" s="173" t="s">
        <v>308</v>
      </c>
      <c r="G460" s="174" t="s">
        <v>251</v>
      </c>
      <c r="H460" s="175">
        <v>0.3</v>
      </c>
      <c r="I460" s="176"/>
      <c r="J460" s="177">
        <f>ROUND(I460*H460,2)</f>
        <v>0</v>
      </c>
      <c r="K460" s="173" t="s">
        <v>115</v>
      </c>
      <c r="L460" s="37"/>
      <c r="M460" s="178" t="s">
        <v>5</v>
      </c>
      <c r="N460" s="179" t="s">
        <v>41</v>
      </c>
      <c r="O460" s="38"/>
      <c r="P460" s="180">
        <f>O460*H460</f>
        <v>0</v>
      </c>
      <c r="Q460" s="180">
        <v>1.8907700000000001</v>
      </c>
      <c r="R460" s="180">
        <f>Q460*H460</f>
        <v>0.56723100000000004</v>
      </c>
      <c r="S460" s="180">
        <v>0</v>
      </c>
      <c r="T460" s="181">
        <f>S460*H460</f>
        <v>0</v>
      </c>
      <c r="AR460" s="20" t="s">
        <v>120</v>
      </c>
      <c r="AT460" s="20" t="s">
        <v>111</v>
      </c>
      <c r="AU460" s="20" t="s">
        <v>76</v>
      </c>
      <c r="AY460" s="20" t="s">
        <v>110</v>
      </c>
      <c r="BE460" s="182">
        <f>IF(N460="základní",J460,0)</f>
        <v>0</v>
      </c>
      <c r="BF460" s="182">
        <f>IF(N460="snížená",J460,0)</f>
        <v>0</v>
      </c>
      <c r="BG460" s="182">
        <f>IF(N460="zákl. přenesená",J460,0)</f>
        <v>0</v>
      </c>
      <c r="BH460" s="182">
        <f>IF(N460="sníž. přenesená",J460,0)</f>
        <v>0</v>
      </c>
      <c r="BI460" s="182">
        <f>IF(N460="nulová",J460,0)</f>
        <v>0</v>
      </c>
      <c r="BJ460" s="20" t="s">
        <v>74</v>
      </c>
      <c r="BK460" s="182">
        <f>ROUND(I460*H460,2)</f>
        <v>0</v>
      </c>
      <c r="BL460" s="20" t="s">
        <v>120</v>
      </c>
      <c r="BM460" s="20" t="s">
        <v>802</v>
      </c>
    </row>
    <row r="461" spans="2:65" s="11" customFormat="1">
      <c r="B461" s="196"/>
      <c r="D461" s="193" t="s">
        <v>135</v>
      </c>
      <c r="E461" s="203" t="s">
        <v>5</v>
      </c>
      <c r="F461" s="197" t="s">
        <v>803</v>
      </c>
      <c r="H461" s="198">
        <v>0.3</v>
      </c>
      <c r="I461" s="199"/>
      <c r="L461" s="196"/>
      <c r="M461" s="200"/>
      <c r="N461" s="201"/>
      <c r="O461" s="201"/>
      <c r="P461" s="201"/>
      <c r="Q461" s="201"/>
      <c r="R461" s="201"/>
      <c r="S461" s="201"/>
      <c r="T461" s="202"/>
      <c r="AT461" s="203" t="s">
        <v>135</v>
      </c>
      <c r="AU461" s="203" t="s">
        <v>76</v>
      </c>
      <c r="AV461" s="11" t="s">
        <v>76</v>
      </c>
      <c r="AW461" s="11" t="s">
        <v>33</v>
      </c>
      <c r="AX461" s="11" t="s">
        <v>74</v>
      </c>
      <c r="AY461" s="203" t="s">
        <v>110</v>
      </c>
    </row>
    <row r="462" spans="2:65" s="1" customFormat="1" ht="16.5" customHeight="1">
      <c r="B462" s="170"/>
      <c r="C462" s="171" t="s">
        <v>454</v>
      </c>
      <c r="D462" s="171" t="s">
        <v>111</v>
      </c>
      <c r="E462" s="172" t="s">
        <v>310</v>
      </c>
      <c r="F462" s="173" t="s">
        <v>311</v>
      </c>
      <c r="G462" s="174" t="s">
        <v>114</v>
      </c>
      <c r="H462" s="175">
        <v>10</v>
      </c>
      <c r="I462" s="176"/>
      <c r="J462" s="177">
        <f>ROUND(I462*H462,2)</f>
        <v>0</v>
      </c>
      <c r="K462" s="173" t="s">
        <v>115</v>
      </c>
      <c r="L462" s="37"/>
      <c r="M462" s="178" t="s">
        <v>5</v>
      </c>
      <c r="N462" s="179" t="s">
        <v>41</v>
      </c>
      <c r="O462" s="38"/>
      <c r="P462" s="180">
        <f>O462*H462</f>
        <v>0</v>
      </c>
      <c r="Q462" s="180">
        <v>6.0000000000000002E-5</v>
      </c>
      <c r="R462" s="180">
        <f>Q462*H462</f>
        <v>6.0000000000000006E-4</v>
      </c>
      <c r="S462" s="180">
        <v>0</v>
      </c>
      <c r="T462" s="181">
        <f>S462*H462</f>
        <v>0</v>
      </c>
      <c r="AR462" s="20" t="s">
        <v>120</v>
      </c>
      <c r="AT462" s="20" t="s">
        <v>111</v>
      </c>
      <c r="AU462" s="20" t="s">
        <v>76</v>
      </c>
      <c r="AY462" s="20" t="s">
        <v>110</v>
      </c>
      <c r="BE462" s="182">
        <f>IF(N462="základní",J462,0)</f>
        <v>0</v>
      </c>
      <c r="BF462" s="182">
        <f>IF(N462="snížená",J462,0)</f>
        <v>0</v>
      </c>
      <c r="BG462" s="182">
        <f>IF(N462="zákl. přenesená",J462,0)</f>
        <v>0</v>
      </c>
      <c r="BH462" s="182">
        <f>IF(N462="sníž. přenesená",J462,0)</f>
        <v>0</v>
      </c>
      <c r="BI462" s="182">
        <f>IF(N462="nulová",J462,0)</f>
        <v>0</v>
      </c>
      <c r="BJ462" s="20" t="s">
        <v>74</v>
      </c>
      <c r="BK462" s="182">
        <f>ROUND(I462*H462,2)</f>
        <v>0</v>
      </c>
      <c r="BL462" s="20" t="s">
        <v>120</v>
      </c>
      <c r="BM462" s="20" t="s">
        <v>804</v>
      </c>
    </row>
    <row r="463" spans="2:65" s="1" customFormat="1" ht="38.25" customHeight="1">
      <c r="B463" s="170"/>
      <c r="C463" s="171" t="s">
        <v>431</v>
      </c>
      <c r="D463" s="171" t="s">
        <v>111</v>
      </c>
      <c r="E463" s="172" t="s">
        <v>249</v>
      </c>
      <c r="F463" s="173" t="s">
        <v>250</v>
      </c>
      <c r="G463" s="174" t="s">
        <v>251</v>
      </c>
      <c r="H463" s="175">
        <v>3</v>
      </c>
      <c r="I463" s="176"/>
      <c r="J463" s="177">
        <f>ROUND(I463*H463,2)</f>
        <v>0</v>
      </c>
      <c r="K463" s="173" t="s">
        <v>115</v>
      </c>
      <c r="L463" s="37"/>
      <c r="M463" s="178" t="s">
        <v>5</v>
      </c>
      <c r="N463" s="179" t="s">
        <v>41</v>
      </c>
      <c r="O463" s="38"/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AR463" s="20" t="s">
        <v>120</v>
      </c>
      <c r="AT463" s="20" t="s">
        <v>111</v>
      </c>
      <c r="AU463" s="20" t="s">
        <v>76</v>
      </c>
      <c r="AY463" s="20" t="s">
        <v>110</v>
      </c>
      <c r="BE463" s="182">
        <f>IF(N463="základní",J463,0)</f>
        <v>0</v>
      </c>
      <c r="BF463" s="182">
        <f>IF(N463="snížená",J463,0)</f>
        <v>0</v>
      </c>
      <c r="BG463" s="182">
        <f>IF(N463="zákl. přenesená",J463,0)</f>
        <v>0</v>
      </c>
      <c r="BH463" s="182">
        <f>IF(N463="sníž. přenesená",J463,0)</f>
        <v>0</v>
      </c>
      <c r="BI463" s="182">
        <f>IF(N463="nulová",J463,0)</f>
        <v>0</v>
      </c>
      <c r="BJ463" s="20" t="s">
        <v>74</v>
      </c>
      <c r="BK463" s="182">
        <f>ROUND(I463*H463,2)</f>
        <v>0</v>
      </c>
      <c r="BL463" s="20" t="s">
        <v>120</v>
      </c>
      <c r="BM463" s="20" t="s">
        <v>805</v>
      </c>
    </row>
    <row r="464" spans="2:65" s="11" customFormat="1">
      <c r="B464" s="196"/>
      <c r="D464" s="193" t="s">
        <v>135</v>
      </c>
      <c r="E464" s="203" t="s">
        <v>5</v>
      </c>
      <c r="F464" s="197" t="s">
        <v>806</v>
      </c>
      <c r="H464" s="198">
        <v>3</v>
      </c>
      <c r="I464" s="199"/>
      <c r="L464" s="196"/>
      <c r="M464" s="200"/>
      <c r="N464" s="201"/>
      <c r="O464" s="201"/>
      <c r="P464" s="201"/>
      <c r="Q464" s="201"/>
      <c r="R464" s="201"/>
      <c r="S464" s="201"/>
      <c r="T464" s="202"/>
      <c r="AT464" s="203" t="s">
        <v>135</v>
      </c>
      <c r="AU464" s="203" t="s">
        <v>76</v>
      </c>
      <c r="AV464" s="11" t="s">
        <v>76</v>
      </c>
      <c r="AW464" s="11" t="s">
        <v>33</v>
      </c>
      <c r="AX464" s="11" t="s">
        <v>74</v>
      </c>
      <c r="AY464" s="203" t="s">
        <v>110</v>
      </c>
    </row>
    <row r="465" spans="2:65" s="1" customFormat="1" ht="38.25" customHeight="1">
      <c r="B465" s="170"/>
      <c r="C465" s="171" t="s">
        <v>457</v>
      </c>
      <c r="D465" s="171" t="s">
        <v>111</v>
      </c>
      <c r="E465" s="172" t="s">
        <v>480</v>
      </c>
      <c r="F465" s="173" t="s">
        <v>481</v>
      </c>
      <c r="G465" s="174" t="s">
        <v>251</v>
      </c>
      <c r="H465" s="175">
        <v>1.6</v>
      </c>
      <c r="I465" s="176"/>
      <c r="J465" s="177">
        <f t="shared" ref="J465:J470" si="0">ROUND(I465*H465,2)</f>
        <v>0</v>
      </c>
      <c r="K465" s="173" t="s">
        <v>115</v>
      </c>
      <c r="L465" s="37"/>
      <c r="M465" s="178" t="s">
        <v>5</v>
      </c>
      <c r="N465" s="179" t="s">
        <v>41</v>
      </c>
      <c r="O465" s="38"/>
      <c r="P465" s="180">
        <f t="shared" ref="P465:P470" si="1">O465*H465</f>
        <v>0</v>
      </c>
      <c r="Q465" s="180">
        <v>0</v>
      </c>
      <c r="R465" s="180">
        <f t="shared" ref="R465:R470" si="2">Q465*H465</f>
        <v>0</v>
      </c>
      <c r="S465" s="180">
        <v>0</v>
      </c>
      <c r="T465" s="181">
        <f t="shared" ref="T465:T470" si="3">S465*H465</f>
        <v>0</v>
      </c>
      <c r="AR465" s="20" t="s">
        <v>120</v>
      </c>
      <c r="AT465" s="20" t="s">
        <v>111</v>
      </c>
      <c r="AU465" s="20" t="s">
        <v>76</v>
      </c>
      <c r="AY465" s="20" t="s">
        <v>110</v>
      </c>
      <c r="BE465" s="182">
        <f t="shared" ref="BE465:BE470" si="4">IF(N465="základní",J465,0)</f>
        <v>0</v>
      </c>
      <c r="BF465" s="182">
        <f t="shared" ref="BF465:BF470" si="5">IF(N465="snížená",J465,0)</f>
        <v>0</v>
      </c>
      <c r="BG465" s="182">
        <f t="shared" ref="BG465:BG470" si="6">IF(N465="zákl. přenesená",J465,0)</f>
        <v>0</v>
      </c>
      <c r="BH465" s="182">
        <f t="shared" ref="BH465:BH470" si="7">IF(N465="sníž. přenesená",J465,0)</f>
        <v>0</v>
      </c>
      <c r="BI465" s="182">
        <f t="shared" ref="BI465:BI470" si="8">IF(N465="nulová",J465,0)</f>
        <v>0</v>
      </c>
      <c r="BJ465" s="20" t="s">
        <v>74</v>
      </c>
      <c r="BK465" s="182">
        <f t="shared" ref="BK465:BK470" si="9">ROUND(I465*H465,2)</f>
        <v>0</v>
      </c>
      <c r="BL465" s="20" t="s">
        <v>120</v>
      </c>
      <c r="BM465" s="20" t="s">
        <v>807</v>
      </c>
    </row>
    <row r="466" spans="2:65" s="1" customFormat="1" ht="38.25" customHeight="1">
      <c r="B466" s="170"/>
      <c r="C466" s="171" t="s">
        <v>433</v>
      </c>
      <c r="D466" s="171" t="s">
        <v>111</v>
      </c>
      <c r="E466" s="172" t="s">
        <v>259</v>
      </c>
      <c r="F466" s="173" t="s">
        <v>260</v>
      </c>
      <c r="G466" s="174" t="s">
        <v>251</v>
      </c>
      <c r="H466" s="175">
        <v>1.6</v>
      </c>
      <c r="I466" s="176"/>
      <c r="J466" s="177">
        <f t="shared" si="0"/>
        <v>0</v>
      </c>
      <c r="K466" s="173" t="s">
        <v>115</v>
      </c>
      <c r="L466" s="37"/>
      <c r="M466" s="178" t="s">
        <v>5</v>
      </c>
      <c r="N466" s="179" t="s">
        <v>41</v>
      </c>
      <c r="O466" s="38"/>
      <c r="P466" s="180">
        <f t="shared" si="1"/>
        <v>0</v>
      </c>
      <c r="Q466" s="180">
        <v>0</v>
      </c>
      <c r="R466" s="180">
        <f t="shared" si="2"/>
        <v>0</v>
      </c>
      <c r="S466" s="180">
        <v>0</v>
      </c>
      <c r="T466" s="181">
        <f t="shared" si="3"/>
        <v>0</v>
      </c>
      <c r="AR466" s="20" t="s">
        <v>120</v>
      </c>
      <c r="AT466" s="20" t="s">
        <v>111</v>
      </c>
      <c r="AU466" s="20" t="s">
        <v>76</v>
      </c>
      <c r="AY466" s="20" t="s">
        <v>110</v>
      </c>
      <c r="BE466" s="182">
        <f t="shared" si="4"/>
        <v>0</v>
      </c>
      <c r="BF466" s="182">
        <f t="shared" si="5"/>
        <v>0</v>
      </c>
      <c r="BG466" s="182">
        <f t="shared" si="6"/>
        <v>0</v>
      </c>
      <c r="BH466" s="182">
        <f t="shared" si="7"/>
        <v>0</v>
      </c>
      <c r="BI466" s="182">
        <f t="shared" si="8"/>
        <v>0</v>
      </c>
      <c r="BJ466" s="20" t="s">
        <v>74</v>
      </c>
      <c r="BK466" s="182">
        <f t="shared" si="9"/>
        <v>0</v>
      </c>
      <c r="BL466" s="20" t="s">
        <v>120</v>
      </c>
      <c r="BM466" s="20" t="s">
        <v>808</v>
      </c>
    </row>
    <row r="467" spans="2:65" s="1" customFormat="1" ht="51" customHeight="1">
      <c r="B467" s="170"/>
      <c r="C467" s="171" t="s">
        <v>458</v>
      </c>
      <c r="D467" s="171" t="s">
        <v>111</v>
      </c>
      <c r="E467" s="172" t="s">
        <v>262</v>
      </c>
      <c r="F467" s="173" t="s">
        <v>263</v>
      </c>
      <c r="G467" s="174" t="s">
        <v>251</v>
      </c>
      <c r="H467" s="175">
        <v>0.8</v>
      </c>
      <c r="I467" s="176"/>
      <c r="J467" s="177">
        <f t="shared" si="0"/>
        <v>0</v>
      </c>
      <c r="K467" s="173" t="s">
        <v>115</v>
      </c>
      <c r="L467" s="37"/>
      <c r="M467" s="178" t="s">
        <v>5</v>
      </c>
      <c r="N467" s="179" t="s">
        <v>41</v>
      </c>
      <c r="O467" s="38"/>
      <c r="P467" s="180">
        <f t="shared" si="1"/>
        <v>0</v>
      </c>
      <c r="Q467" s="180">
        <v>0</v>
      </c>
      <c r="R467" s="180">
        <f t="shared" si="2"/>
        <v>0</v>
      </c>
      <c r="S467" s="180">
        <v>0</v>
      </c>
      <c r="T467" s="181">
        <f t="shared" si="3"/>
        <v>0</v>
      </c>
      <c r="AR467" s="20" t="s">
        <v>120</v>
      </c>
      <c r="AT467" s="20" t="s">
        <v>111</v>
      </c>
      <c r="AU467" s="20" t="s">
        <v>76</v>
      </c>
      <c r="AY467" s="20" t="s">
        <v>110</v>
      </c>
      <c r="BE467" s="182">
        <f t="shared" si="4"/>
        <v>0</v>
      </c>
      <c r="BF467" s="182">
        <f t="shared" si="5"/>
        <v>0</v>
      </c>
      <c r="BG467" s="182">
        <f t="shared" si="6"/>
        <v>0</v>
      </c>
      <c r="BH467" s="182">
        <f t="shared" si="7"/>
        <v>0</v>
      </c>
      <c r="BI467" s="182">
        <f t="shared" si="8"/>
        <v>0</v>
      </c>
      <c r="BJ467" s="20" t="s">
        <v>74</v>
      </c>
      <c r="BK467" s="182">
        <f t="shared" si="9"/>
        <v>0</v>
      </c>
      <c r="BL467" s="20" t="s">
        <v>120</v>
      </c>
      <c r="BM467" s="20" t="s">
        <v>809</v>
      </c>
    </row>
    <row r="468" spans="2:65" s="1" customFormat="1" ht="25.5" customHeight="1">
      <c r="B468" s="170"/>
      <c r="C468" s="171" t="s">
        <v>434</v>
      </c>
      <c r="D468" s="171" t="s">
        <v>111</v>
      </c>
      <c r="E468" s="172" t="s">
        <v>265</v>
      </c>
      <c r="F468" s="173" t="s">
        <v>266</v>
      </c>
      <c r="G468" s="174" t="s">
        <v>251</v>
      </c>
      <c r="H468" s="175">
        <v>0.8</v>
      </c>
      <c r="I468" s="176"/>
      <c r="J468" s="177">
        <f t="shared" si="0"/>
        <v>0</v>
      </c>
      <c r="K468" s="173" t="s">
        <v>115</v>
      </c>
      <c r="L468" s="37"/>
      <c r="M468" s="178" t="s">
        <v>5</v>
      </c>
      <c r="N468" s="179" t="s">
        <v>41</v>
      </c>
      <c r="O468" s="38"/>
      <c r="P468" s="180">
        <f t="shared" si="1"/>
        <v>0</v>
      </c>
      <c r="Q468" s="180">
        <v>0</v>
      </c>
      <c r="R468" s="180">
        <f t="shared" si="2"/>
        <v>0</v>
      </c>
      <c r="S468" s="180">
        <v>0</v>
      </c>
      <c r="T468" s="181">
        <f t="shared" si="3"/>
        <v>0</v>
      </c>
      <c r="AR468" s="20" t="s">
        <v>120</v>
      </c>
      <c r="AT468" s="20" t="s">
        <v>111</v>
      </c>
      <c r="AU468" s="20" t="s">
        <v>76</v>
      </c>
      <c r="AY468" s="20" t="s">
        <v>110</v>
      </c>
      <c r="BE468" s="182">
        <f t="shared" si="4"/>
        <v>0</v>
      </c>
      <c r="BF468" s="182">
        <f t="shared" si="5"/>
        <v>0</v>
      </c>
      <c r="BG468" s="182">
        <f t="shared" si="6"/>
        <v>0</v>
      </c>
      <c r="BH468" s="182">
        <f t="shared" si="7"/>
        <v>0</v>
      </c>
      <c r="BI468" s="182">
        <f t="shared" si="8"/>
        <v>0</v>
      </c>
      <c r="BJ468" s="20" t="s">
        <v>74</v>
      </c>
      <c r="BK468" s="182">
        <f t="shared" si="9"/>
        <v>0</v>
      </c>
      <c r="BL468" s="20" t="s">
        <v>120</v>
      </c>
      <c r="BM468" s="20" t="s">
        <v>810</v>
      </c>
    </row>
    <row r="469" spans="2:65" s="1" customFormat="1" ht="16.5" customHeight="1">
      <c r="B469" s="170"/>
      <c r="C469" s="171" t="s">
        <v>459</v>
      </c>
      <c r="D469" s="171" t="s">
        <v>111</v>
      </c>
      <c r="E469" s="172" t="s">
        <v>268</v>
      </c>
      <c r="F469" s="173" t="s">
        <v>269</v>
      </c>
      <c r="G469" s="174" t="s">
        <v>251</v>
      </c>
      <c r="H469" s="175">
        <v>0.8</v>
      </c>
      <c r="I469" s="176"/>
      <c r="J469" s="177">
        <f t="shared" si="0"/>
        <v>0</v>
      </c>
      <c r="K469" s="173" t="s">
        <v>115</v>
      </c>
      <c r="L469" s="37"/>
      <c r="M469" s="178" t="s">
        <v>5</v>
      </c>
      <c r="N469" s="179" t="s">
        <v>41</v>
      </c>
      <c r="O469" s="38"/>
      <c r="P469" s="180">
        <f t="shared" si="1"/>
        <v>0</v>
      </c>
      <c r="Q469" s="180">
        <v>0</v>
      </c>
      <c r="R469" s="180">
        <f t="shared" si="2"/>
        <v>0</v>
      </c>
      <c r="S469" s="180">
        <v>0</v>
      </c>
      <c r="T469" s="181">
        <f t="shared" si="3"/>
        <v>0</v>
      </c>
      <c r="AR469" s="20" t="s">
        <v>120</v>
      </c>
      <c r="AT469" s="20" t="s">
        <v>111</v>
      </c>
      <c r="AU469" s="20" t="s">
        <v>76</v>
      </c>
      <c r="AY469" s="20" t="s">
        <v>110</v>
      </c>
      <c r="BE469" s="182">
        <f t="shared" si="4"/>
        <v>0</v>
      </c>
      <c r="BF469" s="182">
        <f t="shared" si="5"/>
        <v>0</v>
      </c>
      <c r="BG469" s="182">
        <f t="shared" si="6"/>
        <v>0</v>
      </c>
      <c r="BH469" s="182">
        <f t="shared" si="7"/>
        <v>0</v>
      </c>
      <c r="BI469" s="182">
        <f t="shared" si="8"/>
        <v>0</v>
      </c>
      <c r="BJ469" s="20" t="s">
        <v>74</v>
      </c>
      <c r="BK469" s="182">
        <f t="shared" si="9"/>
        <v>0</v>
      </c>
      <c r="BL469" s="20" t="s">
        <v>120</v>
      </c>
      <c r="BM469" s="20" t="s">
        <v>811</v>
      </c>
    </row>
    <row r="470" spans="2:65" s="1" customFormat="1" ht="25.5" customHeight="1">
      <c r="B470" s="170"/>
      <c r="C470" s="171" t="s">
        <v>460</v>
      </c>
      <c r="D470" s="171" t="s">
        <v>111</v>
      </c>
      <c r="E470" s="172" t="s">
        <v>271</v>
      </c>
      <c r="F470" s="173" t="s">
        <v>272</v>
      </c>
      <c r="G470" s="174" t="s">
        <v>247</v>
      </c>
      <c r="H470" s="175">
        <v>1.34</v>
      </c>
      <c r="I470" s="176"/>
      <c r="J470" s="177">
        <f t="shared" si="0"/>
        <v>0</v>
      </c>
      <c r="K470" s="173" t="s">
        <v>115</v>
      </c>
      <c r="L470" s="37"/>
      <c r="M470" s="178" t="s">
        <v>5</v>
      </c>
      <c r="N470" s="179" t="s">
        <v>41</v>
      </c>
      <c r="O470" s="38"/>
      <c r="P470" s="180">
        <f t="shared" si="1"/>
        <v>0</v>
      </c>
      <c r="Q470" s="180">
        <v>0</v>
      </c>
      <c r="R470" s="180">
        <f t="shared" si="2"/>
        <v>0</v>
      </c>
      <c r="S470" s="180">
        <v>0</v>
      </c>
      <c r="T470" s="181">
        <f t="shared" si="3"/>
        <v>0</v>
      </c>
      <c r="AR470" s="20" t="s">
        <v>120</v>
      </c>
      <c r="AT470" s="20" t="s">
        <v>111</v>
      </c>
      <c r="AU470" s="20" t="s">
        <v>76</v>
      </c>
      <c r="AY470" s="20" t="s">
        <v>110</v>
      </c>
      <c r="BE470" s="182">
        <f t="shared" si="4"/>
        <v>0</v>
      </c>
      <c r="BF470" s="182">
        <f t="shared" si="5"/>
        <v>0</v>
      </c>
      <c r="BG470" s="182">
        <f t="shared" si="6"/>
        <v>0</v>
      </c>
      <c r="BH470" s="182">
        <f t="shared" si="7"/>
        <v>0</v>
      </c>
      <c r="BI470" s="182">
        <f t="shared" si="8"/>
        <v>0</v>
      </c>
      <c r="BJ470" s="20" t="s">
        <v>74</v>
      </c>
      <c r="BK470" s="182">
        <f t="shared" si="9"/>
        <v>0</v>
      </c>
      <c r="BL470" s="20" t="s">
        <v>120</v>
      </c>
      <c r="BM470" s="20" t="s">
        <v>812</v>
      </c>
    </row>
    <row r="471" spans="2:65" s="11" customFormat="1">
      <c r="B471" s="196"/>
      <c r="D471" s="193" t="s">
        <v>135</v>
      </c>
      <c r="E471" s="203" t="s">
        <v>5</v>
      </c>
      <c r="F471" s="197" t="s">
        <v>813</v>
      </c>
      <c r="H471" s="198">
        <v>1.34</v>
      </c>
      <c r="I471" s="199"/>
      <c r="L471" s="196"/>
      <c r="M471" s="200"/>
      <c r="N471" s="201"/>
      <c r="O471" s="201"/>
      <c r="P471" s="201"/>
      <c r="Q471" s="201"/>
      <c r="R471" s="201"/>
      <c r="S471" s="201"/>
      <c r="T471" s="202"/>
      <c r="AT471" s="203" t="s">
        <v>135</v>
      </c>
      <c r="AU471" s="203" t="s">
        <v>76</v>
      </c>
      <c r="AV471" s="11" t="s">
        <v>76</v>
      </c>
      <c r="AW471" s="11" t="s">
        <v>33</v>
      </c>
      <c r="AX471" s="11" t="s">
        <v>74</v>
      </c>
      <c r="AY471" s="203" t="s">
        <v>110</v>
      </c>
    </row>
    <row r="472" spans="2:65" s="1" customFormat="1" ht="25.5" customHeight="1">
      <c r="B472" s="170"/>
      <c r="C472" s="171" t="s">
        <v>461</v>
      </c>
      <c r="D472" s="171" t="s">
        <v>111</v>
      </c>
      <c r="E472" s="172" t="s">
        <v>273</v>
      </c>
      <c r="F472" s="173" t="s">
        <v>274</v>
      </c>
      <c r="G472" s="174" t="s">
        <v>275</v>
      </c>
      <c r="H472" s="175">
        <v>9</v>
      </c>
      <c r="I472" s="176"/>
      <c r="J472" s="177">
        <f>ROUND(I472*H472,2)</f>
        <v>0</v>
      </c>
      <c r="K472" s="173" t="s">
        <v>115</v>
      </c>
      <c r="L472" s="37"/>
      <c r="M472" s="178" t="s">
        <v>5</v>
      </c>
      <c r="N472" s="179" t="s">
        <v>41</v>
      </c>
      <c r="O472" s="38"/>
      <c r="P472" s="180">
        <f>O472*H472</f>
        <v>0</v>
      </c>
      <c r="Q472" s="180">
        <v>0</v>
      </c>
      <c r="R472" s="180">
        <f>Q472*H472</f>
        <v>0</v>
      </c>
      <c r="S472" s="180">
        <v>0</v>
      </c>
      <c r="T472" s="181">
        <f>S472*H472</f>
        <v>0</v>
      </c>
      <c r="AR472" s="20" t="s">
        <v>120</v>
      </c>
      <c r="AT472" s="20" t="s">
        <v>111</v>
      </c>
      <c r="AU472" s="20" t="s">
        <v>76</v>
      </c>
      <c r="AY472" s="20" t="s">
        <v>110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20" t="s">
        <v>74</v>
      </c>
      <c r="BK472" s="182">
        <f>ROUND(I472*H472,2)</f>
        <v>0</v>
      </c>
      <c r="BL472" s="20" t="s">
        <v>120</v>
      </c>
      <c r="BM472" s="20" t="s">
        <v>814</v>
      </c>
    </row>
    <row r="473" spans="2:65" s="11" customFormat="1">
      <c r="B473" s="196"/>
      <c r="D473" s="193" t="s">
        <v>135</v>
      </c>
      <c r="E473" s="203" t="s">
        <v>5</v>
      </c>
      <c r="F473" s="197" t="s">
        <v>815</v>
      </c>
      <c r="H473" s="198">
        <v>9</v>
      </c>
      <c r="I473" s="199"/>
      <c r="L473" s="196"/>
      <c r="M473" s="200"/>
      <c r="N473" s="201"/>
      <c r="O473" s="201"/>
      <c r="P473" s="201"/>
      <c r="Q473" s="201"/>
      <c r="R473" s="201"/>
      <c r="S473" s="201"/>
      <c r="T473" s="202"/>
      <c r="AT473" s="203" t="s">
        <v>135</v>
      </c>
      <c r="AU473" s="203" t="s">
        <v>76</v>
      </c>
      <c r="AV473" s="11" t="s">
        <v>76</v>
      </c>
      <c r="AW473" s="11" t="s">
        <v>33</v>
      </c>
      <c r="AX473" s="11" t="s">
        <v>74</v>
      </c>
      <c r="AY473" s="203" t="s">
        <v>110</v>
      </c>
    </row>
    <row r="474" spans="2:65" s="1" customFormat="1" ht="38.25" customHeight="1">
      <c r="B474" s="170"/>
      <c r="C474" s="171" t="s">
        <v>438</v>
      </c>
      <c r="D474" s="171" t="s">
        <v>111</v>
      </c>
      <c r="E474" s="172" t="s">
        <v>482</v>
      </c>
      <c r="F474" s="173" t="s">
        <v>483</v>
      </c>
      <c r="G474" s="174" t="s">
        <v>275</v>
      </c>
      <c r="H474" s="175">
        <v>10</v>
      </c>
      <c r="I474" s="176"/>
      <c r="J474" s="177">
        <f>ROUND(I474*H474,2)</f>
        <v>0</v>
      </c>
      <c r="K474" s="173" t="s">
        <v>115</v>
      </c>
      <c r="L474" s="37"/>
      <c r="M474" s="178" t="s">
        <v>5</v>
      </c>
      <c r="N474" s="179" t="s">
        <v>41</v>
      </c>
      <c r="O474" s="38"/>
      <c r="P474" s="180">
        <f>O474*H474</f>
        <v>0</v>
      </c>
      <c r="Q474" s="180">
        <v>0</v>
      </c>
      <c r="R474" s="180">
        <f>Q474*H474</f>
        <v>0</v>
      </c>
      <c r="S474" s="180">
        <v>0</v>
      </c>
      <c r="T474" s="181">
        <f>S474*H474</f>
        <v>0</v>
      </c>
      <c r="AR474" s="20" t="s">
        <v>120</v>
      </c>
      <c r="AT474" s="20" t="s">
        <v>111</v>
      </c>
      <c r="AU474" s="20" t="s">
        <v>76</v>
      </c>
      <c r="AY474" s="20" t="s">
        <v>110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20" t="s">
        <v>74</v>
      </c>
      <c r="BK474" s="182">
        <f>ROUND(I474*H474,2)</f>
        <v>0</v>
      </c>
      <c r="BL474" s="20" t="s">
        <v>120</v>
      </c>
      <c r="BM474" s="20" t="s">
        <v>816</v>
      </c>
    </row>
    <row r="475" spans="2:65" s="1" customFormat="1" ht="25.5" customHeight="1">
      <c r="B475" s="170"/>
      <c r="C475" s="171" t="s">
        <v>462</v>
      </c>
      <c r="D475" s="171" t="s">
        <v>111</v>
      </c>
      <c r="E475" s="172" t="s">
        <v>817</v>
      </c>
      <c r="F475" s="173" t="s">
        <v>818</v>
      </c>
      <c r="G475" s="174" t="s">
        <v>129</v>
      </c>
      <c r="H475" s="175">
        <v>12</v>
      </c>
      <c r="I475" s="176"/>
      <c r="J475" s="177">
        <f>ROUND(I475*H475,2)</f>
        <v>0</v>
      </c>
      <c r="K475" s="173" t="s">
        <v>155</v>
      </c>
      <c r="L475" s="37"/>
      <c r="M475" s="178" t="s">
        <v>5</v>
      </c>
      <c r="N475" s="179" t="s">
        <v>41</v>
      </c>
      <c r="O475" s="38"/>
      <c r="P475" s="180">
        <f>O475*H475</f>
        <v>0</v>
      </c>
      <c r="Q475" s="180">
        <v>0</v>
      </c>
      <c r="R475" s="180">
        <f>Q475*H475</f>
        <v>0</v>
      </c>
      <c r="S475" s="180">
        <v>0</v>
      </c>
      <c r="T475" s="181">
        <f>S475*H475</f>
        <v>0</v>
      </c>
      <c r="AR475" s="20" t="s">
        <v>120</v>
      </c>
      <c r="AT475" s="20" t="s">
        <v>111</v>
      </c>
      <c r="AU475" s="20" t="s">
        <v>76</v>
      </c>
      <c r="AY475" s="20" t="s">
        <v>110</v>
      </c>
      <c r="BE475" s="182">
        <f>IF(N475="základní",J475,0)</f>
        <v>0</v>
      </c>
      <c r="BF475" s="182">
        <f>IF(N475="snížená",J475,0)</f>
        <v>0</v>
      </c>
      <c r="BG475" s="182">
        <f>IF(N475="zákl. přenesená",J475,0)</f>
        <v>0</v>
      </c>
      <c r="BH475" s="182">
        <f>IF(N475="sníž. přenesená",J475,0)</f>
        <v>0</v>
      </c>
      <c r="BI475" s="182">
        <f>IF(N475="nulová",J475,0)</f>
        <v>0</v>
      </c>
      <c r="BJ475" s="20" t="s">
        <v>74</v>
      </c>
      <c r="BK475" s="182">
        <f>ROUND(I475*H475,2)</f>
        <v>0</v>
      </c>
      <c r="BL475" s="20" t="s">
        <v>120</v>
      </c>
      <c r="BM475" s="20" t="s">
        <v>819</v>
      </c>
    </row>
    <row r="476" spans="2:65" s="10" customFormat="1" ht="37.35" customHeight="1">
      <c r="B476" s="157"/>
      <c r="D476" s="158" t="s">
        <v>68</v>
      </c>
      <c r="E476" s="159" t="s">
        <v>315</v>
      </c>
      <c r="F476" s="159" t="s">
        <v>316</v>
      </c>
      <c r="I476" s="160"/>
      <c r="J476" s="161">
        <f>BK476</f>
        <v>0</v>
      </c>
      <c r="L476" s="157"/>
      <c r="M476" s="162"/>
      <c r="N476" s="163"/>
      <c r="O476" s="163"/>
      <c r="P476" s="164">
        <f>SUM(P477:P479)</f>
        <v>0</v>
      </c>
      <c r="Q476" s="163"/>
      <c r="R476" s="164">
        <f>SUM(R477:R479)</f>
        <v>0</v>
      </c>
      <c r="S476" s="163"/>
      <c r="T476" s="165">
        <f>SUM(T477:T479)</f>
        <v>0</v>
      </c>
      <c r="AR476" s="158" t="s">
        <v>120</v>
      </c>
      <c r="AT476" s="166" t="s">
        <v>68</v>
      </c>
      <c r="AU476" s="166" t="s">
        <v>69</v>
      </c>
      <c r="AY476" s="158" t="s">
        <v>110</v>
      </c>
      <c r="BK476" s="167">
        <f>SUM(BK477:BK479)</f>
        <v>0</v>
      </c>
    </row>
    <row r="477" spans="2:65" s="1" customFormat="1" ht="38.25" customHeight="1">
      <c r="B477" s="170"/>
      <c r="C477" s="171" t="s">
        <v>441</v>
      </c>
      <c r="D477" s="171" t="s">
        <v>111</v>
      </c>
      <c r="E477" s="172" t="s">
        <v>484</v>
      </c>
      <c r="F477" s="173" t="s">
        <v>820</v>
      </c>
      <c r="G477" s="174" t="s">
        <v>221</v>
      </c>
      <c r="H477" s="175">
        <v>32</v>
      </c>
      <c r="I477" s="176"/>
      <c r="J477" s="177">
        <f>ROUND(I477*H477,2)</f>
        <v>0</v>
      </c>
      <c r="K477" s="173" t="s">
        <v>155</v>
      </c>
      <c r="L477" s="37"/>
      <c r="M477" s="178" t="s">
        <v>5</v>
      </c>
      <c r="N477" s="179" t="s">
        <v>41</v>
      </c>
      <c r="O477" s="38"/>
      <c r="P477" s="180">
        <f>O477*H477</f>
        <v>0</v>
      </c>
      <c r="Q477" s="180">
        <v>0</v>
      </c>
      <c r="R477" s="180">
        <f>Q477*H477</f>
        <v>0</v>
      </c>
      <c r="S477" s="180">
        <v>0</v>
      </c>
      <c r="T477" s="181">
        <f>S477*H477</f>
        <v>0</v>
      </c>
      <c r="AR477" s="20" t="s">
        <v>165</v>
      </c>
      <c r="AT477" s="20" t="s">
        <v>111</v>
      </c>
      <c r="AU477" s="20" t="s">
        <v>74</v>
      </c>
      <c r="AY477" s="20" t="s">
        <v>110</v>
      </c>
      <c r="BE477" s="182">
        <f>IF(N477="základní",J477,0)</f>
        <v>0</v>
      </c>
      <c r="BF477" s="182">
        <f>IF(N477="snížená",J477,0)</f>
        <v>0</v>
      </c>
      <c r="BG477" s="182">
        <f>IF(N477="zákl. přenesená",J477,0)</f>
        <v>0</v>
      </c>
      <c r="BH477" s="182">
        <f>IF(N477="sníž. přenesená",J477,0)</f>
        <v>0</v>
      </c>
      <c r="BI477" s="182">
        <f>IF(N477="nulová",J477,0)</f>
        <v>0</v>
      </c>
      <c r="BJ477" s="20" t="s">
        <v>74</v>
      </c>
      <c r="BK477" s="182">
        <f>ROUND(I477*H477,2)</f>
        <v>0</v>
      </c>
      <c r="BL477" s="20" t="s">
        <v>165</v>
      </c>
      <c r="BM477" s="20" t="s">
        <v>821</v>
      </c>
    </row>
    <row r="478" spans="2:65" s="1" customFormat="1" ht="51" customHeight="1">
      <c r="B478" s="170"/>
      <c r="C478" s="171" t="s">
        <v>463</v>
      </c>
      <c r="D478" s="171" t="s">
        <v>111</v>
      </c>
      <c r="E478" s="172" t="s">
        <v>318</v>
      </c>
      <c r="F478" s="173" t="s">
        <v>822</v>
      </c>
      <c r="G478" s="174" t="s">
        <v>221</v>
      </c>
      <c r="H478" s="175">
        <v>18</v>
      </c>
      <c r="I478" s="176"/>
      <c r="J478" s="177">
        <f>ROUND(I478*H478,2)</f>
        <v>0</v>
      </c>
      <c r="K478" s="173" t="s">
        <v>115</v>
      </c>
      <c r="L478" s="37"/>
      <c r="M478" s="178" t="s">
        <v>5</v>
      </c>
      <c r="N478" s="179" t="s">
        <v>41</v>
      </c>
      <c r="O478" s="38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AR478" s="20" t="s">
        <v>165</v>
      </c>
      <c r="AT478" s="20" t="s">
        <v>111</v>
      </c>
      <c r="AU478" s="20" t="s">
        <v>74</v>
      </c>
      <c r="AY478" s="20" t="s">
        <v>110</v>
      </c>
      <c r="BE478" s="182">
        <f>IF(N478="základní",J478,0)</f>
        <v>0</v>
      </c>
      <c r="BF478" s="182">
        <f>IF(N478="snížená",J478,0)</f>
        <v>0</v>
      </c>
      <c r="BG478" s="182">
        <f>IF(N478="zákl. přenesená",J478,0)</f>
        <v>0</v>
      </c>
      <c r="BH478" s="182">
        <f>IF(N478="sníž. přenesená",J478,0)</f>
        <v>0</v>
      </c>
      <c r="BI478" s="182">
        <f>IF(N478="nulová",J478,0)</f>
        <v>0</v>
      </c>
      <c r="BJ478" s="20" t="s">
        <v>74</v>
      </c>
      <c r="BK478" s="182">
        <f>ROUND(I478*H478,2)</f>
        <v>0</v>
      </c>
      <c r="BL478" s="20" t="s">
        <v>165</v>
      </c>
      <c r="BM478" s="20" t="s">
        <v>823</v>
      </c>
    </row>
    <row r="479" spans="2:65" s="1" customFormat="1" ht="38.25" customHeight="1">
      <c r="B479" s="170"/>
      <c r="C479" s="171" t="s">
        <v>443</v>
      </c>
      <c r="D479" s="171" t="s">
        <v>111</v>
      </c>
      <c r="E479" s="172" t="s">
        <v>320</v>
      </c>
      <c r="F479" s="173" t="s">
        <v>824</v>
      </c>
      <c r="G479" s="174" t="s">
        <v>221</v>
      </c>
      <c r="H479" s="175">
        <v>8</v>
      </c>
      <c r="I479" s="176"/>
      <c r="J479" s="177">
        <f>ROUND(I479*H479,2)</f>
        <v>0</v>
      </c>
      <c r="K479" s="173" t="s">
        <v>115</v>
      </c>
      <c r="L479" s="37"/>
      <c r="M479" s="178" t="s">
        <v>5</v>
      </c>
      <c r="N479" s="179" t="s">
        <v>41</v>
      </c>
      <c r="O479" s="38"/>
      <c r="P479" s="180">
        <f>O479*H479</f>
        <v>0</v>
      </c>
      <c r="Q479" s="180">
        <v>0</v>
      </c>
      <c r="R479" s="180">
        <f>Q479*H479</f>
        <v>0</v>
      </c>
      <c r="S479" s="180">
        <v>0</v>
      </c>
      <c r="T479" s="181">
        <f>S479*H479</f>
        <v>0</v>
      </c>
      <c r="AR479" s="20" t="s">
        <v>165</v>
      </c>
      <c r="AT479" s="20" t="s">
        <v>111</v>
      </c>
      <c r="AU479" s="20" t="s">
        <v>74</v>
      </c>
      <c r="AY479" s="20" t="s">
        <v>110</v>
      </c>
      <c r="BE479" s="182">
        <f>IF(N479="základní",J479,0)</f>
        <v>0</v>
      </c>
      <c r="BF479" s="182">
        <f>IF(N479="snížená",J479,0)</f>
        <v>0</v>
      </c>
      <c r="BG479" s="182">
        <f>IF(N479="zákl. přenesená",J479,0)</f>
        <v>0</v>
      </c>
      <c r="BH479" s="182">
        <f>IF(N479="sníž. přenesená",J479,0)</f>
        <v>0</v>
      </c>
      <c r="BI479" s="182">
        <f>IF(N479="nulová",J479,0)</f>
        <v>0</v>
      </c>
      <c r="BJ479" s="20" t="s">
        <v>74</v>
      </c>
      <c r="BK479" s="182">
        <f>ROUND(I479*H479,2)</f>
        <v>0</v>
      </c>
      <c r="BL479" s="20" t="s">
        <v>165</v>
      </c>
      <c r="BM479" s="20" t="s">
        <v>825</v>
      </c>
    </row>
    <row r="480" spans="2:65" s="10" customFormat="1" ht="37.35" customHeight="1">
      <c r="B480" s="157"/>
      <c r="D480" s="158" t="s">
        <v>68</v>
      </c>
      <c r="E480" s="159" t="s">
        <v>321</v>
      </c>
      <c r="F480" s="159" t="s">
        <v>322</v>
      </c>
      <c r="I480" s="160"/>
      <c r="J480" s="161">
        <f>BK480</f>
        <v>0</v>
      </c>
      <c r="L480" s="157"/>
      <c r="M480" s="162"/>
      <c r="N480" s="163"/>
      <c r="O480" s="163"/>
      <c r="P480" s="164">
        <f>SUM(P481:P490)</f>
        <v>0</v>
      </c>
      <c r="Q480" s="163"/>
      <c r="R480" s="164">
        <f>SUM(R481:R490)</f>
        <v>0</v>
      </c>
      <c r="S480" s="163"/>
      <c r="T480" s="165">
        <f>SUM(T481:T490)</f>
        <v>0</v>
      </c>
      <c r="AR480" s="158" t="s">
        <v>121</v>
      </c>
      <c r="AT480" s="166" t="s">
        <v>68</v>
      </c>
      <c r="AU480" s="166" t="s">
        <v>69</v>
      </c>
      <c r="AY480" s="158" t="s">
        <v>110</v>
      </c>
      <c r="BK480" s="167">
        <f>SUM(BK481:BK490)</f>
        <v>0</v>
      </c>
    </row>
    <row r="481" spans="2:65" s="1" customFormat="1" ht="51" customHeight="1">
      <c r="B481" s="170"/>
      <c r="C481" s="171" t="s">
        <v>464</v>
      </c>
      <c r="D481" s="171" t="s">
        <v>111</v>
      </c>
      <c r="E481" s="172" t="s">
        <v>324</v>
      </c>
      <c r="F481" s="173" t="s">
        <v>325</v>
      </c>
      <c r="G481" s="174" t="s">
        <v>326</v>
      </c>
      <c r="H481" s="175">
        <v>1</v>
      </c>
      <c r="I481" s="176"/>
      <c r="J481" s="177">
        <f t="shared" ref="J481:J490" si="10">ROUND(I481*H481,2)</f>
        <v>0</v>
      </c>
      <c r="K481" s="173" t="s">
        <v>115</v>
      </c>
      <c r="L481" s="37"/>
      <c r="M481" s="178" t="s">
        <v>5</v>
      </c>
      <c r="N481" s="179" t="s">
        <v>41</v>
      </c>
      <c r="O481" s="38"/>
      <c r="P481" s="180">
        <f t="shared" ref="P481:P490" si="11">O481*H481</f>
        <v>0</v>
      </c>
      <c r="Q481" s="180">
        <v>0</v>
      </c>
      <c r="R481" s="180">
        <f t="shared" ref="R481:R490" si="12">Q481*H481</f>
        <v>0</v>
      </c>
      <c r="S481" s="180">
        <v>0</v>
      </c>
      <c r="T481" s="181">
        <f t="shared" ref="T481:T490" si="13">S481*H481</f>
        <v>0</v>
      </c>
      <c r="AR481" s="20" t="s">
        <v>327</v>
      </c>
      <c r="AT481" s="20" t="s">
        <v>111</v>
      </c>
      <c r="AU481" s="20" t="s">
        <v>74</v>
      </c>
      <c r="AY481" s="20" t="s">
        <v>110</v>
      </c>
      <c r="BE481" s="182">
        <f t="shared" ref="BE481:BE490" si="14">IF(N481="základní",J481,0)</f>
        <v>0</v>
      </c>
      <c r="BF481" s="182">
        <f t="shared" ref="BF481:BF490" si="15">IF(N481="snížená",J481,0)</f>
        <v>0</v>
      </c>
      <c r="BG481" s="182">
        <f t="shared" ref="BG481:BG490" si="16">IF(N481="zákl. přenesená",J481,0)</f>
        <v>0</v>
      </c>
      <c r="BH481" s="182">
        <f t="shared" ref="BH481:BH490" si="17">IF(N481="sníž. přenesená",J481,0)</f>
        <v>0</v>
      </c>
      <c r="BI481" s="182">
        <f t="shared" ref="BI481:BI490" si="18">IF(N481="nulová",J481,0)</f>
        <v>0</v>
      </c>
      <c r="BJ481" s="20" t="s">
        <v>74</v>
      </c>
      <c r="BK481" s="182">
        <f t="shared" ref="BK481:BK490" si="19">ROUND(I481*H481,2)</f>
        <v>0</v>
      </c>
      <c r="BL481" s="20" t="s">
        <v>327</v>
      </c>
      <c r="BM481" s="20" t="s">
        <v>826</v>
      </c>
    </row>
    <row r="482" spans="2:65" s="1" customFormat="1" ht="16.5" customHeight="1">
      <c r="B482" s="170"/>
      <c r="C482" s="171" t="s">
        <v>445</v>
      </c>
      <c r="D482" s="171" t="s">
        <v>111</v>
      </c>
      <c r="E482" s="172" t="s">
        <v>329</v>
      </c>
      <c r="F482" s="173" t="s">
        <v>330</v>
      </c>
      <c r="G482" s="174" t="s">
        <v>326</v>
      </c>
      <c r="H482" s="175">
        <v>1</v>
      </c>
      <c r="I482" s="176"/>
      <c r="J482" s="177">
        <f t="shared" si="10"/>
        <v>0</v>
      </c>
      <c r="K482" s="173" t="s">
        <v>115</v>
      </c>
      <c r="L482" s="37"/>
      <c r="M482" s="178" t="s">
        <v>5</v>
      </c>
      <c r="N482" s="179" t="s">
        <v>41</v>
      </c>
      <c r="O482" s="38"/>
      <c r="P482" s="180">
        <f t="shared" si="11"/>
        <v>0</v>
      </c>
      <c r="Q482" s="180">
        <v>0</v>
      </c>
      <c r="R482" s="180">
        <f t="shared" si="12"/>
        <v>0</v>
      </c>
      <c r="S482" s="180">
        <v>0</v>
      </c>
      <c r="T482" s="181">
        <f t="shared" si="13"/>
        <v>0</v>
      </c>
      <c r="AR482" s="20" t="s">
        <v>327</v>
      </c>
      <c r="AT482" s="20" t="s">
        <v>111</v>
      </c>
      <c r="AU482" s="20" t="s">
        <v>74</v>
      </c>
      <c r="AY482" s="20" t="s">
        <v>110</v>
      </c>
      <c r="BE482" s="182">
        <f t="shared" si="14"/>
        <v>0</v>
      </c>
      <c r="BF482" s="182">
        <f t="shared" si="15"/>
        <v>0</v>
      </c>
      <c r="BG482" s="182">
        <f t="shared" si="16"/>
        <v>0</v>
      </c>
      <c r="BH482" s="182">
        <f t="shared" si="17"/>
        <v>0</v>
      </c>
      <c r="BI482" s="182">
        <f t="shared" si="18"/>
        <v>0</v>
      </c>
      <c r="BJ482" s="20" t="s">
        <v>74</v>
      </c>
      <c r="BK482" s="182">
        <f t="shared" si="19"/>
        <v>0</v>
      </c>
      <c r="BL482" s="20" t="s">
        <v>327</v>
      </c>
      <c r="BM482" s="20" t="s">
        <v>827</v>
      </c>
    </row>
    <row r="483" spans="2:65" s="1" customFormat="1" ht="51" customHeight="1">
      <c r="B483" s="170"/>
      <c r="C483" s="171" t="s">
        <v>465</v>
      </c>
      <c r="D483" s="171" t="s">
        <v>111</v>
      </c>
      <c r="E483" s="172" t="s">
        <v>332</v>
      </c>
      <c r="F483" s="173" t="s">
        <v>828</v>
      </c>
      <c r="G483" s="174" t="s">
        <v>326</v>
      </c>
      <c r="H483" s="175">
        <v>1</v>
      </c>
      <c r="I483" s="176"/>
      <c r="J483" s="177">
        <f t="shared" si="10"/>
        <v>0</v>
      </c>
      <c r="K483" s="173" t="s">
        <v>115</v>
      </c>
      <c r="L483" s="37"/>
      <c r="M483" s="178" t="s">
        <v>5</v>
      </c>
      <c r="N483" s="179" t="s">
        <v>41</v>
      </c>
      <c r="O483" s="38"/>
      <c r="P483" s="180">
        <f t="shared" si="11"/>
        <v>0</v>
      </c>
      <c r="Q483" s="180">
        <v>0</v>
      </c>
      <c r="R483" s="180">
        <f t="shared" si="12"/>
        <v>0</v>
      </c>
      <c r="S483" s="180">
        <v>0</v>
      </c>
      <c r="T483" s="181">
        <f t="shared" si="13"/>
        <v>0</v>
      </c>
      <c r="AR483" s="20" t="s">
        <v>327</v>
      </c>
      <c r="AT483" s="20" t="s">
        <v>111</v>
      </c>
      <c r="AU483" s="20" t="s">
        <v>74</v>
      </c>
      <c r="AY483" s="20" t="s">
        <v>110</v>
      </c>
      <c r="BE483" s="182">
        <f t="shared" si="14"/>
        <v>0</v>
      </c>
      <c r="BF483" s="182">
        <f t="shared" si="15"/>
        <v>0</v>
      </c>
      <c r="BG483" s="182">
        <f t="shared" si="16"/>
        <v>0</v>
      </c>
      <c r="BH483" s="182">
        <f t="shared" si="17"/>
        <v>0</v>
      </c>
      <c r="BI483" s="182">
        <f t="shared" si="18"/>
        <v>0</v>
      </c>
      <c r="BJ483" s="20" t="s">
        <v>74</v>
      </c>
      <c r="BK483" s="182">
        <f t="shared" si="19"/>
        <v>0</v>
      </c>
      <c r="BL483" s="20" t="s">
        <v>327</v>
      </c>
      <c r="BM483" s="20" t="s">
        <v>829</v>
      </c>
    </row>
    <row r="484" spans="2:65" s="1" customFormat="1" ht="51" customHeight="1">
      <c r="B484" s="170"/>
      <c r="C484" s="171" t="s">
        <v>447</v>
      </c>
      <c r="D484" s="171" t="s">
        <v>111</v>
      </c>
      <c r="E484" s="172" t="s">
        <v>334</v>
      </c>
      <c r="F484" s="173" t="s">
        <v>830</v>
      </c>
      <c r="G484" s="174" t="s">
        <v>221</v>
      </c>
      <c r="H484" s="175">
        <v>14</v>
      </c>
      <c r="I484" s="176"/>
      <c r="J484" s="177">
        <f t="shared" si="10"/>
        <v>0</v>
      </c>
      <c r="K484" s="173" t="s">
        <v>115</v>
      </c>
      <c r="L484" s="37"/>
      <c r="M484" s="178" t="s">
        <v>5</v>
      </c>
      <c r="N484" s="179" t="s">
        <v>41</v>
      </c>
      <c r="O484" s="38"/>
      <c r="P484" s="180">
        <f t="shared" si="11"/>
        <v>0</v>
      </c>
      <c r="Q484" s="180">
        <v>0</v>
      </c>
      <c r="R484" s="180">
        <f t="shared" si="12"/>
        <v>0</v>
      </c>
      <c r="S484" s="180">
        <v>0</v>
      </c>
      <c r="T484" s="181">
        <f t="shared" si="13"/>
        <v>0</v>
      </c>
      <c r="AR484" s="20" t="s">
        <v>327</v>
      </c>
      <c r="AT484" s="20" t="s">
        <v>111</v>
      </c>
      <c r="AU484" s="20" t="s">
        <v>74</v>
      </c>
      <c r="AY484" s="20" t="s">
        <v>110</v>
      </c>
      <c r="BE484" s="182">
        <f t="shared" si="14"/>
        <v>0</v>
      </c>
      <c r="BF484" s="182">
        <f t="shared" si="15"/>
        <v>0</v>
      </c>
      <c r="BG484" s="182">
        <f t="shared" si="16"/>
        <v>0</v>
      </c>
      <c r="BH484" s="182">
        <f t="shared" si="17"/>
        <v>0</v>
      </c>
      <c r="BI484" s="182">
        <f t="shared" si="18"/>
        <v>0</v>
      </c>
      <c r="BJ484" s="20" t="s">
        <v>74</v>
      </c>
      <c r="BK484" s="182">
        <f t="shared" si="19"/>
        <v>0</v>
      </c>
      <c r="BL484" s="20" t="s">
        <v>327</v>
      </c>
      <c r="BM484" s="20" t="s">
        <v>831</v>
      </c>
    </row>
    <row r="485" spans="2:65" s="1" customFormat="1" ht="51" customHeight="1">
      <c r="B485" s="170"/>
      <c r="C485" s="171" t="s">
        <v>466</v>
      </c>
      <c r="D485" s="171" t="s">
        <v>111</v>
      </c>
      <c r="E485" s="172" t="s">
        <v>336</v>
      </c>
      <c r="F485" s="173" t="s">
        <v>832</v>
      </c>
      <c r="G485" s="174" t="s">
        <v>221</v>
      </c>
      <c r="H485" s="175">
        <v>14</v>
      </c>
      <c r="I485" s="176"/>
      <c r="J485" s="177">
        <f t="shared" si="10"/>
        <v>0</v>
      </c>
      <c r="K485" s="173" t="s">
        <v>115</v>
      </c>
      <c r="L485" s="37"/>
      <c r="M485" s="178" t="s">
        <v>5</v>
      </c>
      <c r="N485" s="179" t="s">
        <v>41</v>
      </c>
      <c r="O485" s="38"/>
      <c r="P485" s="180">
        <f t="shared" si="11"/>
        <v>0</v>
      </c>
      <c r="Q485" s="180">
        <v>0</v>
      </c>
      <c r="R485" s="180">
        <f t="shared" si="12"/>
        <v>0</v>
      </c>
      <c r="S485" s="180">
        <v>0</v>
      </c>
      <c r="T485" s="181">
        <f t="shared" si="13"/>
        <v>0</v>
      </c>
      <c r="AR485" s="20" t="s">
        <v>327</v>
      </c>
      <c r="AT485" s="20" t="s">
        <v>111</v>
      </c>
      <c r="AU485" s="20" t="s">
        <v>74</v>
      </c>
      <c r="AY485" s="20" t="s">
        <v>110</v>
      </c>
      <c r="BE485" s="182">
        <f t="shared" si="14"/>
        <v>0</v>
      </c>
      <c r="BF485" s="182">
        <f t="shared" si="15"/>
        <v>0</v>
      </c>
      <c r="BG485" s="182">
        <f t="shared" si="16"/>
        <v>0</v>
      </c>
      <c r="BH485" s="182">
        <f t="shared" si="17"/>
        <v>0</v>
      </c>
      <c r="BI485" s="182">
        <f t="shared" si="18"/>
        <v>0</v>
      </c>
      <c r="BJ485" s="20" t="s">
        <v>74</v>
      </c>
      <c r="BK485" s="182">
        <f t="shared" si="19"/>
        <v>0</v>
      </c>
      <c r="BL485" s="20" t="s">
        <v>327</v>
      </c>
      <c r="BM485" s="20" t="s">
        <v>833</v>
      </c>
    </row>
    <row r="486" spans="2:65" s="1" customFormat="1" ht="38.25" customHeight="1">
      <c r="B486" s="170"/>
      <c r="C486" s="171" t="s">
        <v>449</v>
      </c>
      <c r="D486" s="171" t="s">
        <v>111</v>
      </c>
      <c r="E486" s="172" t="s">
        <v>338</v>
      </c>
      <c r="F486" s="173" t="s">
        <v>834</v>
      </c>
      <c r="G486" s="174" t="s">
        <v>221</v>
      </c>
      <c r="H486" s="175">
        <v>20</v>
      </c>
      <c r="I486" s="176"/>
      <c r="J486" s="177">
        <f t="shared" si="10"/>
        <v>0</v>
      </c>
      <c r="K486" s="173" t="s">
        <v>115</v>
      </c>
      <c r="L486" s="37"/>
      <c r="M486" s="178" t="s">
        <v>5</v>
      </c>
      <c r="N486" s="179" t="s">
        <v>41</v>
      </c>
      <c r="O486" s="38"/>
      <c r="P486" s="180">
        <f t="shared" si="11"/>
        <v>0</v>
      </c>
      <c r="Q486" s="180">
        <v>0</v>
      </c>
      <c r="R486" s="180">
        <f t="shared" si="12"/>
        <v>0</v>
      </c>
      <c r="S486" s="180">
        <v>0</v>
      </c>
      <c r="T486" s="181">
        <f t="shared" si="13"/>
        <v>0</v>
      </c>
      <c r="AR486" s="20" t="s">
        <v>327</v>
      </c>
      <c r="AT486" s="20" t="s">
        <v>111</v>
      </c>
      <c r="AU486" s="20" t="s">
        <v>74</v>
      </c>
      <c r="AY486" s="20" t="s">
        <v>110</v>
      </c>
      <c r="BE486" s="182">
        <f t="shared" si="14"/>
        <v>0</v>
      </c>
      <c r="BF486" s="182">
        <f t="shared" si="15"/>
        <v>0</v>
      </c>
      <c r="BG486" s="182">
        <f t="shared" si="16"/>
        <v>0</v>
      </c>
      <c r="BH486" s="182">
        <f t="shared" si="17"/>
        <v>0</v>
      </c>
      <c r="BI486" s="182">
        <f t="shared" si="18"/>
        <v>0</v>
      </c>
      <c r="BJ486" s="20" t="s">
        <v>74</v>
      </c>
      <c r="BK486" s="182">
        <f t="shared" si="19"/>
        <v>0</v>
      </c>
      <c r="BL486" s="20" t="s">
        <v>327</v>
      </c>
      <c r="BM486" s="20" t="s">
        <v>835</v>
      </c>
    </row>
    <row r="487" spans="2:65" s="1" customFormat="1" ht="51" customHeight="1">
      <c r="B487" s="170"/>
      <c r="C487" s="171" t="s">
        <v>467</v>
      </c>
      <c r="D487" s="171" t="s">
        <v>111</v>
      </c>
      <c r="E487" s="172" t="s">
        <v>340</v>
      </c>
      <c r="F487" s="173" t="s">
        <v>836</v>
      </c>
      <c r="G487" s="174" t="s">
        <v>326</v>
      </c>
      <c r="H487" s="175">
        <v>1</v>
      </c>
      <c r="I487" s="176"/>
      <c r="J487" s="177">
        <f t="shared" si="10"/>
        <v>0</v>
      </c>
      <c r="K487" s="173" t="s">
        <v>115</v>
      </c>
      <c r="L487" s="37"/>
      <c r="M487" s="178" t="s">
        <v>5</v>
      </c>
      <c r="N487" s="179" t="s">
        <v>41</v>
      </c>
      <c r="O487" s="38"/>
      <c r="P487" s="180">
        <f t="shared" si="11"/>
        <v>0</v>
      </c>
      <c r="Q487" s="180">
        <v>0</v>
      </c>
      <c r="R487" s="180">
        <f t="shared" si="12"/>
        <v>0</v>
      </c>
      <c r="S487" s="180">
        <v>0</v>
      </c>
      <c r="T487" s="181">
        <f t="shared" si="13"/>
        <v>0</v>
      </c>
      <c r="AR487" s="20" t="s">
        <v>327</v>
      </c>
      <c r="AT487" s="20" t="s">
        <v>111</v>
      </c>
      <c r="AU487" s="20" t="s">
        <v>74</v>
      </c>
      <c r="AY487" s="20" t="s">
        <v>110</v>
      </c>
      <c r="BE487" s="182">
        <f t="shared" si="14"/>
        <v>0</v>
      </c>
      <c r="BF487" s="182">
        <f t="shared" si="15"/>
        <v>0</v>
      </c>
      <c r="BG487" s="182">
        <f t="shared" si="16"/>
        <v>0</v>
      </c>
      <c r="BH487" s="182">
        <f t="shared" si="17"/>
        <v>0</v>
      </c>
      <c r="BI487" s="182">
        <f t="shared" si="18"/>
        <v>0</v>
      </c>
      <c r="BJ487" s="20" t="s">
        <v>74</v>
      </c>
      <c r="BK487" s="182">
        <f t="shared" si="19"/>
        <v>0</v>
      </c>
      <c r="BL487" s="20" t="s">
        <v>327</v>
      </c>
      <c r="BM487" s="20" t="s">
        <v>837</v>
      </c>
    </row>
    <row r="488" spans="2:65" s="1" customFormat="1" ht="51" customHeight="1">
      <c r="B488" s="170"/>
      <c r="C488" s="171" t="s">
        <v>451</v>
      </c>
      <c r="D488" s="171" t="s">
        <v>111</v>
      </c>
      <c r="E488" s="172" t="s">
        <v>342</v>
      </c>
      <c r="F488" s="173" t="s">
        <v>838</v>
      </c>
      <c r="G488" s="174" t="s">
        <v>326</v>
      </c>
      <c r="H488" s="175">
        <v>1</v>
      </c>
      <c r="I488" s="176"/>
      <c r="J488" s="177">
        <f t="shared" si="10"/>
        <v>0</v>
      </c>
      <c r="K488" s="173" t="s">
        <v>115</v>
      </c>
      <c r="L488" s="37"/>
      <c r="M488" s="178" t="s">
        <v>5</v>
      </c>
      <c r="N488" s="179" t="s">
        <v>41</v>
      </c>
      <c r="O488" s="38"/>
      <c r="P488" s="180">
        <f t="shared" si="11"/>
        <v>0</v>
      </c>
      <c r="Q488" s="180">
        <v>0</v>
      </c>
      <c r="R488" s="180">
        <f t="shared" si="12"/>
        <v>0</v>
      </c>
      <c r="S488" s="180">
        <v>0</v>
      </c>
      <c r="T488" s="181">
        <f t="shared" si="13"/>
        <v>0</v>
      </c>
      <c r="AR488" s="20" t="s">
        <v>327</v>
      </c>
      <c r="AT488" s="20" t="s">
        <v>111</v>
      </c>
      <c r="AU488" s="20" t="s">
        <v>74</v>
      </c>
      <c r="AY488" s="20" t="s">
        <v>110</v>
      </c>
      <c r="BE488" s="182">
        <f t="shared" si="14"/>
        <v>0</v>
      </c>
      <c r="BF488" s="182">
        <f t="shared" si="15"/>
        <v>0</v>
      </c>
      <c r="BG488" s="182">
        <f t="shared" si="16"/>
        <v>0</v>
      </c>
      <c r="BH488" s="182">
        <f t="shared" si="17"/>
        <v>0</v>
      </c>
      <c r="BI488" s="182">
        <f t="shared" si="18"/>
        <v>0</v>
      </c>
      <c r="BJ488" s="20" t="s">
        <v>74</v>
      </c>
      <c r="BK488" s="182">
        <f t="shared" si="19"/>
        <v>0</v>
      </c>
      <c r="BL488" s="20" t="s">
        <v>327</v>
      </c>
      <c r="BM488" s="20" t="s">
        <v>839</v>
      </c>
    </row>
    <row r="489" spans="2:65" s="1" customFormat="1" ht="38.25" customHeight="1">
      <c r="B489" s="170"/>
      <c r="C489" s="171" t="s">
        <v>468</v>
      </c>
      <c r="D489" s="171" t="s">
        <v>111</v>
      </c>
      <c r="E489" s="172" t="s">
        <v>344</v>
      </c>
      <c r="F489" s="173" t="s">
        <v>840</v>
      </c>
      <c r="G489" s="174" t="s">
        <v>326</v>
      </c>
      <c r="H489" s="175">
        <v>1</v>
      </c>
      <c r="I489" s="176"/>
      <c r="J489" s="177">
        <f t="shared" si="10"/>
        <v>0</v>
      </c>
      <c r="K489" s="173" t="s">
        <v>115</v>
      </c>
      <c r="L489" s="37"/>
      <c r="M489" s="178" t="s">
        <v>5</v>
      </c>
      <c r="N489" s="179" t="s">
        <v>41</v>
      </c>
      <c r="O489" s="38"/>
      <c r="P489" s="180">
        <f t="shared" si="11"/>
        <v>0</v>
      </c>
      <c r="Q489" s="180">
        <v>0</v>
      </c>
      <c r="R489" s="180">
        <f t="shared" si="12"/>
        <v>0</v>
      </c>
      <c r="S489" s="180">
        <v>0</v>
      </c>
      <c r="T489" s="181">
        <f t="shared" si="13"/>
        <v>0</v>
      </c>
      <c r="AR489" s="20" t="s">
        <v>327</v>
      </c>
      <c r="AT489" s="20" t="s">
        <v>111</v>
      </c>
      <c r="AU489" s="20" t="s">
        <v>74</v>
      </c>
      <c r="AY489" s="20" t="s">
        <v>110</v>
      </c>
      <c r="BE489" s="182">
        <f t="shared" si="14"/>
        <v>0</v>
      </c>
      <c r="BF489" s="182">
        <f t="shared" si="15"/>
        <v>0</v>
      </c>
      <c r="BG489" s="182">
        <f t="shared" si="16"/>
        <v>0</v>
      </c>
      <c r="BH489" s="182">
        <f t="shared" si="17"/>
        <v>0</v>
      </c>
      <c r="BI489" s="182">
        <f t="shared" si="18"/>
        <v>0</v>
      </c>
      <c r="BJ489" s="20" t="s">
        <v>74</v>
      </c>
      <c r="BK489" s="182">
        <f t="shared" si="19"/>
        <v>0</v>
      </c>
      <c r="BL489" s="20" t="s">
        <v>327</v>
      </c>
      <c r="BM489" s="20" t="s">
        <v>841</v>
      </c>
    </row>
    <row r="490" spans="2:65" s="1" customFormat="1" ht="38.25" customHeight="1">
      <c r="B490" s="170"/>
      <c r="C490" s="171" t="s">
        <v>453</v>
      </c>
      <c r="D490" s="171" t="s">
        <v>111</v>
      </c>
      <c r="E490" s="172" t="s">
        <v>346</v>
      </c>
      <c r="F490" s="173" t="s">
        <v>842</v>
      </c>
      <c r="G490" s="174" t="s">
        <v>326</v>
      </c>
      <c r="H490" s="175">
        <v>1</v>
      </c>
      <c r="I490" s="176"/>
      <c r="J490" s="177">
        <f t="shared" si="10"/>
        <v>0</v>
      </c>
      <c r="K490" s="173" t="s">
        <v>115</v>
      </c>
      <c r="L490" s="37"/>
      <c r="M490" s="178" t="s">
        <v>5</v>
      </c>
      <c r="N490" s="204" t="s">
        <v>41</v>
      </c>
      <c r="O490" s="205"/>
      <c r="P490" s="206">
        <f t="shared" si="11"/>
        <v>0</v>
      </c>
      <c r="Q490" s="206">
        <v>0</v>
      </c>
      <c r="R490" s="206">
        <f t="shared" si="12"/>
        <v>0</v>
      </c>
      <c r="S490" s="206">
        <v>0</v>
      </c>
      <c r="T490" s="207">
        <f t="shared" si="13"/>
        <v>0</v>
      </c>
      <c r="AR490" s="20" t="s">
        <v>327</v>
      </c>
      <c r="AT490" s="20" t="s">
        <v>111</v>
      </c>
      <c r="AU490" s="20" t="s">
        <v>74</v>
      </c>
      <c r="AY490" s="20" t="s">
        <v>110</v>
      </c>
      <c r="BE490" s="182">
        <f t="shared" si="14"/>
        <v>0</v>
      </c>
      <c r="BF490" s="182">
        <f t="shared" si="15"/>
        <v>0</v>
      </c>
      <c r="BG490" s="182">
        <f t="shared" si="16"/>
        <v>0</v>
      </c>
      <c r="BH490" s="182">
        <f t="shared" si="17"/>
        <v>0</v>
      </c>
      <c r="BI490" s="182">
        <f t="shared" si="18"/>
        <v>0</v>
      </c>
      <c r="BJ490" s="20" t="s">
        <v>74</v>
      </c>
      <c r="BK490" s="182">
        <f t="shared" si="19"/>
        <v>0</v>
      </c>
      <c r="BL490" s="20" t="s">
        <v>327</v>
      </c>
      <c r="BM490" s="20" t="s">
        <v>843</v>
      </c>
    </row>
    <row r="491" spans="2:65" s="1" customFormat="1" ht="6.95" customHeight="1">
      <c r="B491" s="52"/>
      <c r="C491" s="53"/>
      <c r="D491" s="53"/>
      <c r="E491" s="53"/>
      <c r="F491" s="53"/>
      <c r="G491" s="53"/>
      <c r="H491" s="53"/>
      <c r="I491" s="123"/>
      <c r="J491" s="53"/>
      <c r="K491" s="53"/>
      <c r="L491" s="37"/>
    </row>
  </sheetData>
  <autoFilter ref="C86:K490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tit strana </vt:lpstr>
      <vt:lpstr>Rekapitulace stavby</vt:lpstr>
      <vt:lpstr>1101806_3 - ČEPRO Potěhy ...</vt:lpstr>
      <vt:lpstr>'1101806_3 - ČEPRO Potěhy ...'!Názvy_tisku</vt:lpstr>
      <vt:lpstr>'Rekapitulace stavby'!Názvy_tisku</vt:lpstr>
      <vt:lpstr>'1101806_3 - ČEPRO Potěhy ...'!Oblast_tisku</vt:lpstr>
      <vt:lpstr>'Rekapitulace stavby'!Oblast_tisku</vt:lpstr>
      <vt:lpstr>'tit strana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Šidlák</dc:creator>
  <cp:lastModifiedBy>SteveW</cp:lastModifiedBy>
  <cp:lastPrinted>2019-07-31T09:40:05Z</cp:lastPrinted>
  <dcterms:created xsi:type="dcterms:W3CDTF">2019-07-30T14:07:18Z</dcterms:created>
  <dcterms:modified xsi:type="dcterms:W3CDTF">2020-05-19T18:57:21Z</dcterms:modified>
</cp:coreProperties>
</file>